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worksheets/sheet3.xml" ContentType="application/vnd.openxmlformats-officedocument.spreadsheetml.workshee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gjcother/Google Drive/BALT/BALT Resource Efficiency Program/Resources/Templates/"/>
    </mc:Choice>
  </mc:AlternateContent>
  <xr:revisionPtr revIDLastSave="0" documentId="13_ncr:1_{61398CFA-0988-FE47-A17D-405E0316E4FC}" xr6:coauthVersionLast="45" xr6:coauthVersionMax="45" xr10:uidLastSave="{00000000-0000-0000-0000-000000000000}"/>
  <bookViews>
    <workbookView xWindow="-32960" yWindow="3160" windowWidth="30020" windowHeight="21140" xr2:uid="{FE977111-1363-7C4B-AE4D-EEE1B5248DE4}"/>
  </bookViews>
  <sheets>
    <sheet name="SETUP" sheetId="6" r:id="rId1"/>
    <sheet name="INPUTS" sheetId="1" r:id="rId2"/>
    <sheet name="REPORT" sheetId="5" r:id="rId3"/>
    <sheet name="Bin Volumes" sheetId="7" r:id="rId4"/>
    <sheet name="References" sheetId="4" r:id="rId5"/>
  </sheets>
  <definedNames>
    <definedName name="_xlnm._FilterDatabase" localSheetId="1" hidden="1">INPUTS!$F$4:$H$4</definedName>
    <definedName name="_xlnm.Print_Area" localSheetId="2">REPORT!$A$1:$H$43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5" l="1"/>
  <c r="G2" i="5"/>
  <c r="I45" i="1"/>
  <c r="I44" i="1"/>
  <c r="I43" i="1"/>
  <c r="I42" i="1"/>
  <c r="I41" i="1"/>
  <c r="S40" i="1"/>
  <c r="R40" i="1"/>
  <c r="P40" i="1"/>
  <c r="I40" i="1"/>
  <c r="V39" i="1"/>
  <c r="U39" i="1"/>
  <c r="T39" i="1"/>
  <c r="S39" i="1"/>
  <c r="P39" i="1"/>
  <c r="R39" i="1" s="1"/>
  <c r="I39" i="1"/>
  <c r="D39" i="1"/>
  <c r="I38" i="1"/>
  <c r="I37" i="1"/>
  <c r="V35" i="1"/>
  <c r="Q35" i="1"/>
  <c r="I29" i="1"/>
  <c r="I28" i="1"/>
  <c r="I27" i="1"/>
  <c r="I26" i="1"/>
  <c r="I25" i="1"/>
  <c r="S24" i="1"/>
  <c r="R24" i="1"/>
  <c r="P24" i="1"/>
  <c r="I24" i="1"/>
  <c r="V23" i="1"/>
  <c r="U23" i="1"/>
  <c r="T23" i="1"/>
  <c r="S23" i="1"/>
  <c r="P23" i="1"/>
  <c r="R23" i="1" s="1"/>
  <c r="I23" i="1"/>
  <c r="D23" i="1"/>
  <c r="I22" i="1"/>
  <c r="I21" i="1"/>
  <c r="V19" i="1"/>
  <c r="Q19" i="1"/>
  <c r="T7" i="1"/>
  <c r="R8" i="1"/>
  <c r="S8" i="1"/>
  <c r="P8" i="1"/>
  <c r="I6" i="1"/>
  <c r="I7" i="1"/>
  <c r="I8" i="1"/>
  <c r="I9" i="1"/>
  <c r="I10" i="1"/>
  <c r="I11" i="1"/>
  <c r="I12" i="1"/>
  <c r="I13" i="1"/>
  <c r="I5" i="1"/>
  <c r="D7" i="1"/>
  <c r="P7" i="1" l="1"/>
  <c r="D2" i="5"/>
  <c r="D8" i="5"/>
  <c r="C8" i="5"/>
  <c r="B8" i="5"/>
  <c r="Q3" i="1"/>
  <c r="V3" i="1"/>
  <c r="U7" i="1" l="1"/>
  <c r="R7" i="1"/>
  <c r="F7" i="5" l="1"/>
  <c r="G13" i="6" s="1"/>
  <c r="C7" i="5"/>
  <c r="G8" i="6" s="1"/>
  <c r="S7" i="1"/>
  <c r="D7" i="5" s="1"/>
  <c r="E7" i="5" l="1"/>
  <c r="G12" i="6" s="1"/>
  <c r="G9" i="6"/>
  <c r="B7" i="5"/>
  <c r="V7" i="1"/>
  <c r="G7" i="5" s="1"/>
  <c r="G14" i="6" s="1"/>
  <c r="D12" i="5" l="1"/>
  <c r="G7" i="6"/>
  <c r="B12" i="5"/>
  <c r="C12" i="5"/>
</calcChain>
</file>

<file path=xl/sharedStrings.xml><?xml version="1.0" encoding="utf-8"?>
<sst xmlns="http://schemas.openxmlformats.org/spreadsheetml/2006/main" count="184" uniqueCount="63">
  <si>
    <t>MATERIAL</t>
  </si>
  <si>
    <t>TYPE</t>
  </si>
  <si>
    <t>ORIGIN</t>
  </si>
  <si>
    <t>CAPACITY</t>
  </si>
  <si>
    <t>UNITS</t>
  </si>
  <si>
    <t>RECYCLABLE</t>
  </si>
  <si>
    <t>RECYCLED</t>
  </si>
  <si>
    <t>FREQUENCY (DAYS)</t>
  </si>
  <si>
    <t>ANNUAL VOL.</t>
  </si>
  <si>
    <t>VOL. %</t>
  </si>
  <si>
    <t>FATE</t>
  </si>
  <si>
    <t>LANDFILL</t>
  </si>
  <si>
    <t>REUSE</t>
  </si>
  <si>
    <t>WASTE TO ENERGY</t>
  </si>
  <si>
    <t>HAZARDOUS</t>
  </si>
  <si>
    <t>YES</t>
  </si>
  <si>
    <t>NO</t>
  </si>
  <si>
    <t>CUBIC METRES</t>
  </si>
  <si>
    <t>plastic</t>
  </si>
  <si>
    <t>packaging</t>
  </si>
  <si>
    <t>fibreglass</t>
  </si>
  <si>
    <t>TOTAL ANNUAL VOLUME</t>
  </si>
  <si>
    <t>RECYCLING</t>
  </si>
  <si>
    <t>CONTAMINATION RATE</t>
  </si>
  <si>
    <t>offcut</t>
  </si>
  <si>
    <t>RECYCLABLE?</t>
  </si>
  <si>
    <t>HAZARDOUS?</t>
  </si>
  <si>
    <t>CURRENTLY DIVERTED</t>
  </si>
  <si>
    <t>ORGANICS</t>
  </si>
  <si>
    <t>COMPOSTABLE?</t>
  </si>
  <si>
    <t>IS THIS MATERIAL…</t>
  </si>
  <si>
    <t>POTENTIAL DIVERSION</t>
  </si>
  <si>
    <t>BIN DETAILS</t>
  </si>
  <si>
    <t>NUMBER</t>
  </si>
  <si>
    <t>LOCATION</t>
  </si>
  <si>
    <t>COMPOST</t>
  </si>
  <si>
    <t>Waste to landfill</t>
  </si>
  <si>
    <t>Diverted from landfill</t>
  </si>
  <si>
    <t>Potential to be diverted</t>
  </si>
  <si>
    <t>AVERAGE</t>
  </si>
  <si>
    <t>LOCATION:</t>
  </si>
  <si>
    <t>SUMMARY FOR BIN #</t>
  </si>
  <si>
    <t>COMPANY NAME</t>
  </si>
  <si>
    <t>AREA</t>
  </si>
  <si>
    <t>TARGETS</t>
  </si>
  <si>
    <t>TOTAL WASTE VOLUME</t>
  </si>
  <si>
    <t>AVERAGE CONTAMINATE RATE</t>
  </si>
  <si>
    <t>Add more rows above this row</t>
  </si>
  <si>
    <t>ADD MORE BINS: Copy all cells from A1 to W15 and paste directly below</t>
  </si>
  <si>
    <t>TO ADD MORE MATERIALS TO INPUTS TABLE LEFT: Add more rows above this row</t>
  </si>
  <si>
    <t>LITRES</t>
  </si>
  <si>
    <t>KILOGRAMS</t>
  </si>
  <si>
    <t>TONNES</t>
  </si>
  <si>
    <t>PRODUCTION AREA</t>
  </si>
  <si>
    <t>WASTE SUMMARY REPORT FOR:</t>
  </si>
  <si>
    <t>ACTUAL</t>
  </si>
  <si>
    <t>DIVERTED FROM LANDFILL</t>
  </si>
  <si>
    <t>PREVIOUS</t>
  </si>
  <si>
    <t xml:space="preserve">This work is licensed under the Creative Commons Attribution-ShareAlike 4.0 International License. </t>
  </si>
  <si>
    <t>Licence URL: http://creativecommons.org/licenses/by-sa/4.0/. Please give attribution to Business Action Learning Tasmania Ltd 2020</t>
  </si>
  <si>
    <t>PREPARED BY</t>
  </si>
  <si>
    <t>DATE</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</si>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</sst>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
      <b/>
      <sz val="12"/>
      <color theme="1"/>
      <name val="Calibri"/>
      <family val="2"/>
      <scheme val="minor"/>
    </font>
    <font>
      <b/>
      <sz val="14"/>
      <color theme="1"/>
      <name val="Helvetica"/>
      <family val="2"/>
    </font>
    <font>
      <sz val="10"/>
      <color theme="1"/>
      <name val="Calibri"/>
      <family val="2"/>
      <scheme val="minor"/>
    </font>
    <font>
      <sz val="10"/>
      <color theme="0"/>
      <name val="Calibri"/>
      <family val="2"/>
      <scheme val="minor"/>
    </font>
    <font>
      <b/>
      <sz val="10"/>
      <color theme="0"/>
      <name val="Calibri"/>
      <family val="2"/>
      <scheme val="minor"/>
    </font>
    <font>
      <i/>
      <sz val="10"/>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499984740745262"/>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right/>
      <top style="thin">
        <color theme="1"/>
      </top>
      <bottom/>
      <diagonal/>
    </border>
    <border>
      <left style="medium">
        <color indexed="64"/>
      </left>
      <right style="medium">
        <color indexed="64"/>
      </right>
      <top/>
      <bottom style="medium">
        <color indexed="64"/>
      </bottom>
      <diagonal/>
    </border>
    <border>
      <left style="medium">
        <color theme="1"/>
      </left>
      <right style="medium">
        <color theme="1"/>
      </right>
      <top/>
      <bottom style="medium">
        <color theme="1"/>
      </bottom>
      <diagonal/>
    </border>
    <border>
      <left/>
      <right/>
      <top style="thin">
        <color theme="0"/>
      </top>
      <bottom/>
      <diagonal/>
    </border>
    <border>
      <left style="thin">
        <color theme="1"/>
      </left>
      <right style="thin">
        <color theme="1"/>
      </right>
      <top style="thin">
        <color theme="1"/>
      </top>
      <bottom style="thin">
        <color theme="1"/>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0" fillId="2" borderId="0" xfId="0" applyFont="1" applyFill="1"/>
    <xf numFmtId="0" fontId="0" fillId="2" borderId="0" xfId="0" applyFont="1" applyFill="1" applyBorder="1"/>
    <xf numFmtId="0" fontId="3" fillId="5" borderId="0" xfId="0" applyFont="1" applyFill="1" applyBorder="1" applyAlignment="1">
      <alignment horizontal="right"/>
    </xf>
    <xf numFmtId="0" fontId="2" fillId="5" borderId="0" xfId="0" applyFont="1" applyFill="1" applyBorder="1" applyAlignment="1">
      <alignment horizontal="right"/>
    </xf>
    <xf numFmtId="3" fontId="3" fillId="5" borderId="0" xfId="0" applyNumberFormat="1" applyFont="1" applyFill="1" applyBorder="1" applyAlignment="1">
      <alignment horizontal="right"/>
    </xf>
    <xf numFmtId="9" fontId="3" fillId="5" borderId="0" xfId="1" applyFont="1" applyFill="1" applyBorder="1" applyAlignment="1">
      <alignment horizontal="right"/>
    </xf>
    <xf numFmtId="0" fontId="0" fillId="2" borderId="5" xfId="0" applyFont="1" applyFill="1" applyBorder="1"/>
    <xf numFmtId="0" fontId="0" fillId="2" borderId="0" xfId="0" applyFont="1" applyFill="1" applyBorder="1" applyAlignment="1">
      <alignment horizontal="right"/>
    </xf>
    <xf numFmtId="0" fontId="3" fillId="5" borderId="0" xfId="0" applyFont="1" applyFill="1"/>
    <xf numFmtId="0" fontId="4" fillId="5" borderId="0" xfId="0" applyFont="1" applyFill="1"/>
    <xf numFmtId="3" fontId="3" fillId="5" borderId="0" xfId="0" quotePrefix="1" applyNumberFormat="1" applyFont="1" applyFill="1" applyBorder="1" applyAlignment="1">
      <alignment horizontal="right"/>
    </xf>
    <xf numFmtId="0" fontId="4" fillId="5" borderId="0" xfId="0" applyFont="1" applyFill="1" applyAlignment="1">
      <alignment horizontal="left"/>
    </xf>
    <xf numFmtId="9" fontId="0" fillId="2" borderId="0" xfId="1" applyFont="1" applyFill="1" applyBorder="1"/>
    <xf numFmtId="0" fontId="0" fillId="2" borderId="0" xfId="0" applyFill="1"/>
    <xf numFmtId="0" fontId="6" fillId="2" borderId="0" xfId="0" applyFont="1" applyFill="1"/>
    <xf numFmtId="0" fontId="7" fillId="2" borderId="0" xfId="0" applyFont="1" applyFill="1"/>
    <xf numFmtId="0" fontId="6" fillId="2" borderId="0" xfId="0" applyFont="1" applyFill="1" applyAlignment="1">
      <alignment horizontal="left"/>
    </xf>
    <xf numFmtId="0" fontId="7" fillId="2" borderId="0" xfId="0" applyFont="1" applyFill="1" applyProtection="1">
      <protection locked="0"/>
    </xf>
    <xf numFmtId="0" fontId="8" fillId="2" borderId="0" xfId="0" applyFont="1" applyFill="1" applyBorder="1" applyProtection="1">
      <protection locked="0"/>
    </xf>
    <xf numFmtId="0" fontId="0" fillId="2" borderId="0" xfId="0" applyFont="1" applyFill="1" applyProtection="1">
      <protection locked="0"/>
    </xf>
    <xf numFmtId="0" fontId="7" fillId="2" borderId="0" xfId="0" applyFont="1" applyFill="1" applyProtection="1"/>
    <xf numFmtId="0" fontId="8" fillId="2" borderId="0" xfId="0" applyFont="1" applyFill="1" applyBorder="1" applyProtection="1"/>
    <xf numFmtId="0" fontId="5" fillId="2" borderId="0" xfId="0" applyFont="1" applyFill="1" applyBorder="1" applyAlignment="1" applyProtection="1">
      <alignment horizontal="left"/>
    </xf>
    <xf numFmtId="49" fontId="5" fillId="2" borderId="0" xfId="0" applyNumberFormat="1" applyFont="1" applyFill="1" applyBorder="1" applyAlignment="1" applyProtection="1">
      <alignment horizontal="left"/>
    </xf>
    <xf numFmtId="49" fontId="0" fillId="2" borderId="0" xfId="0" applyNumberFormat="1" applyFont="1" applyFill="1" applyProtection="1"/>
    <xf numFmtId="0" fontId="0" fillId="2" borderId="0" xfId="0" applyFont="1" applyFill="1" applyProtection="1"/>
    <xf numFmtId="0" fontId="5" fillId="2" borderId="0" xfId="0" applyFont="1" applyFill="1" applyAlignment="1" applyProtection="1">
      <alignment horizontal="right"/>
    </xf>
    <xf numFmtId="0" fontId="5" fillId="2" borderId="0" xfId="0" applyNumberFormat="1" applyFont="1" applyFill="1" applyProtection="1"/>
    <xf numFmtId="0" fontId="9" fillId="5" borderId="0" xfId="0" applyFont="1" applyFill="1" applyAlignment="1" applyProtection="1">
      <alignment horizontal="left"/>
    </xf>
    <xf numFmtId="0" fontId="7" fillId="5" borderId="0" xfId="0" applyFont="1" applyFill="1" applyProtection="1"/>
    <xf numFmtId="49" fontId="9" fillId="5" borderId="0" xfId="0" applyNumberFormat="1" applyFont="1" applyFill="1" applyAlignment="1" applyProtection="1">
      <alignment horizontal="left"/>
    </xf>
    <xf numFmtId="0" fontId="8" fillId="5" borderId="0" xfId="0" applyFont="1" applyFill="1" applyProtection="1"/>
    <xf numFmtId="0" fontId="8" fillId="5" borderId="0" xfId="0" applyFont="1" applyFill="1" applyBorder="1" applyAlignment="1" applyProtection="1">
      <alignment horizontal="right"/>
    </xf>
    <xf numFmtId="0" fontId="9" fillId="5" borderId="0" xfId="0" applyFont="1" applyFill="1" applyBorder="1" applyAlignment="1" applyProtection="1">
      <alignment horizontal="right"/>
    </xf>
    <xf numFmtId="3" fontId="8" fillId="5" borderId="0" xfId="0" applyNumberFormat="1" applyFont="1" applyFill="1" applyBorder="1" applyAlignment="1" applyProtection="1">
      <alignment horizontal="right"/>
    </xf>
    <xf numFmtId="3" fontId="8" fillId="5" borderId="0" xfId="0" quotePrefix="1" applyNumberFormat="1" applyFont="1" applyFill="1" applyBorder="1" applyAlignment="1" applyProtection="1">
      <alignment horizontal="right"/>
    </xf>
    <xf numFmtId="9" fontId="8" fillId="5" borderId="0" xfId="1" applyFont="1" applyFill="1" applyBorder="1" applyAlignment="1" applyProtection="1">
      <alignment horizontal="right"/>
    </xf>
    <xf numFmtId="0" fontId="7" fillId="2" borderId="0" xfId="0" applyFont="1" applyFill="1" applyBorder="1" applyProtection="1"/>
    <xf numFmtId="0" fontId="7" fillId="2" borderId="5" xfId="0" applyFont="1" applyFill="1" applyBorder="1" applyProtection="1"/>
    <xf numFmtId="0" fontId="7" fillId="2" borderId="0" xfId="0" applyFont="1" applyFill="1" applyBorder="1" applyAlignment="1" applyProtection="1">
      <alignment horizontal="right"/>
    </xf>
    <xf numFmtId="0" fontId="7" fillId="2" borderId="0" xfId="0" applyFont="1" applyFill="1" applyAlignment="1" applyProtection="1">
      <alignment horizontal="right"/>
      <protection locked="0"/>
    </xf>
    <xf numFmtId="0" fontId="7" fillId="4" borderId="0" xfId="0" applyFont="1" applyFill="1" applyProtection="1">
      <protection locked="0"/>
    </xf>
    <xf numFmtId="0" fontId="8" fillId="4" borderId="0" xfId="0" applyFont="1" applyFill="1" applyBorder="1" applyProtection="1">
      <protection locked="0"/>
    </xf>
    <xf numFmtId="0" fontId="8" fillId="4" borderId="0" xfId="0" applyFont="1" applyFill="1" applyBorder="1" applyAlignment="1" applyProtection="1">
      <alignment horizontal="right"/>
      <protection locked="0"/>
    </xf>
    <xf numFmtId="0" fontId="2" fillId="4" borderId="0" xfId="0" applyFont="1" applyFill="1" applyBorder="1" applyProtection="1">
      <protection locked="0"/>
    </xf>
    <xf numFmtId="0" fontId="2" fillId="4" borderId="0" xfId="0" applyFont="1" applyFill="1" applyBorder="1" applyAlignment="1" applyProtection="1">
      <alignment horizontal="right"/>
      <protection locked="0"/>
    </xf>
    <xf numFmtId="0" fontId="2" fillId="4" borderId="0" xfId="0" applyFont="1" applyFill="1" applyBorder="1" applyAlignment="1" applyProtection="1">
      <protection locked="0"/>
    </xf>
    <xf numFmtId="0" fontId="9" fillId="4" borderId="0" xfId="0" applyFont="1" applyFill="1" applyBorder="1" applyProtection="1">
      <protection locked="0"/>
    </xf>
    <xf numFmtId="0" fontId="7" fillId="4" borderId="0" xfId="0" applyFont="1" applyFill="1" applyAlignment="1" applyProtection="1">
      <alignment horizontal="right"/>
      <protection locked="0"/>
    </xf>
    <xf numFmtId="0" fontId="8" fillId="4" borderId="0" xfId="0" applyFont="1" applyFill="1" applyProtection="1">
      <protection locked="0"/>
    </xf>
    <xf numFmtId="49" fontId="7" fillId="3" borderId="4" xfId="0" applyNumberFormat="1" applyFont="1" applyFill="1" applyBorder="1" applyAlignment="1" applyProtection="1">
      <alignment horizontal="right"/>
      <protection locked="0"/>
    </xf>
    <xf numFmtId="0" fontId="7" fillId="3" borderId="2" xfId="0" applyFont="1" applyFill="1" applyBorder="1" applyProtection="1">
      <protection locked="0"/>
    </xf>
    <xf numFmtId="0" fontId="7" fillId="3" borderId="1" xfId="0" applyFont="1" applyFill="1" applyBorder="1" applyProtection="1">
      <protection locked="0"/>
    </xf>
    <xf numFmtId="0" fontId="7" fillId="3" borderId="3" xfId="0" applyFont="1" applyFill="1" applyBorder="1" applyProtection="1">
      <protection locked="0"/>
    </xf>
    <xf numFmtId="3" fontId="8" fillId="4" borderId="0" xfId="0" applyNumberFormat="1" applyFont="1" applyFill="1" applyBorder="1" applyProtection="1">
      <protection locked="0"/>
    </xf>
    <xf numFmtId="0" fontId="7" fillId="3" borderId="4" xfId="0" applyFont="1" applyFill="1" applyBorder="1" applyAlignment="1" applyProtection="1">
      <alignment horizontal="right"/>
      <protection locked="0"/>
    </xf>
    <xf numFmtId="3" fontId="7" fillId="3" borderId="4" xfId="0" applyNumberFormat="1" applyFont="1" applyFill="1" applyBorder="1" applyAlignment="1" applyProtection="1">
      <alignment horizontal="right"/>
      <protection locked="0"/>
    </xf>
    <xf numFmtId="0" fontId="7" fillId="3" borderId="7" xfId="0" applyFont="1" applyFill="1" applyBorder="1" applyAlignment="1" applyProtection="1">
      <alignment horizontal="right"/>
      <protection locked="0"/>
    </xf>
    <xf numFmtId="0" fontId="7" fillId="3" borderId="6" xfId="0" applyFont="1" applyFill="1" applyBorder="1" applyAlignment="1" applyProtection="1">
      <alignment horizontal="right"/>
      <protection locked="0"/>
    </xf>
    <xf numFmtId="0" fontId="9" fillId="4" borderId="8" xfId="0" applyFont="1" applyFill="1" applyBorder="1" applyProtection="1">
      <protection locked="0"/>
    </xf>
    <xf numFmtId="0" fontId="10" fillId="3" borderId="1" xfId="0" applyFont="1" applyFill="1" applyBorder="1" applyProtection="1">
      <protection locked="0"/>
    </xf>
    <xf numFmtId="0" fontId="0" fillId="0" borderId="0" xfId="0" applyFont="1" applyProtection="1">
      <protection locked="0"/>
    </xf>
    <xf numFmtId="0" fontId="0" fillId="0" borderId="0" xfId="0" applyFont="1" applyAlignment="1" applyProtection="1">
      <alignment horizontal="right"/>
      <protection locked="0"/>
    </xf>
    <xf numFmtId="0" fontId="8" fillId="4" borderId="0" xfId="0" applyFont="1" applyFill="1" applyBorder="1" applyAlignment="1" applyProtection="1">
      <alignment horizontal="right"/>
    </xf>
    <xf numFmtId="3" fontId="0" fillId="0" borderId="0" xfId="0" applyNumberFormat="1"/>
    <xf numFmtId="9" fontId="0" fillId="0" borderId="0" xfId="0" applyNumberFormat="1"/>
    <xf numFmtId="0" fontId="0" fillId="0" borderId="0" xfId="0" applyAlignment="1">
      <alignment vertical="top" wrapText="1"/>
    </xf>
    <xf numFmtId="0" fontId="0" fillId="0" borderId="0" xfId="0" applyAlignment="1"/>
    <xf numFmtId="0" fontId="0" fillId="2" borderId="0" xfId="0" applyFill="1" applyAlignment="1">
      <alignment horizontal="right"/>
    </xf>
    <xf numFmtId="3" fontId="0" fillId="2" borderId="0" xfId="0" applyNumberFormat="1" applyFill="1" applyAlignment="1">
      <alignment horizontal="right"/>
    </xf>
    <xf numFmtId="0" fontId="0" fillId="2" borderId="0" xfId="0" applyFill="1" applyAlignment="1" applyProtection="1">
      <alignment horizontal="right"/>
      <protection hidden="1"/>
    </xf>
    <xf numFmtId="3" fontId="0" fillId="2" borderId="0" xfId="0" applyNumberFormat="1" applyFill="1" applyAlignment="1" applyProtection="1">
      <alignment horizontal="right"/>
      <protection hidden="1"/>
    </xf>
    <xf numFmtId="9" fontId="0" fillId="2" borderId="0" xfId="1" applyFont="1" applyFill="1" applyAlignment="1" applyProtection="1">
      <alignment horizontal="right"/>
      <protection hidden="1"/>
    </xf>
    <xf numFmtId="3" fontId="0" fillId="3" borderId="9" xfId="0" applyNumberFormat="1" applyFill="1" applyBorder="1" applyAlignment="1" applyProtection="1">
      <alignment horizontal="right"/>
      <protection locked="0"/>
    </xf>
    <xf numFmtId="3" fontId="0" fillId="3" borderId="9" xfId="1" applyNumberFormat="1" applyFont="1" applyFill="1" applyBorder="1" applyAlignment="1" applyProtection="1">
      <alignment horizontal="right"/>
      <protection locked="0"/>
    </xf>
    <xf numFmtId="9" fontId="0" fillId="3" borderId="9" xfId="1" applyFont="1" applyFill="1" applyBorder="1" applyAlignment="1" applyProtection="1">
      <alignment horizontal="right"/>
      <protection locked="0"/>
    </xf>
    <xf numFmtId="0" fontId="7" fillId="0" borderId="0" xfId="0" applyFont="1"/>
    <xf numFmtId="0" fontId="7" fillId="2" borderId="0" xfId="0" applyFont="1" applyFill="1" applyAlignment="1">
      <alignment horizontal="left"/>
    </xf>
    <xf numFmtId="0" fontId="11" fillId="0" borderId="0" xfId="0" applyFont="1" applyProtection="1">
      <protection locked="0"/>
    </xf>
    <xf numFmtId="0" fontId="7" fillId="0" borderId="0" xfId="0" applyFont="1" applyAlignment="1">
      <alignment horizontal="left" vertical="top"/>
    </xf>
    <xf numFmtId="0" fontId="11" fillId="0" borderId="0" xfId="0" applyFont="1" applyAlignment="1" applyProtection="1">
      <protection locked="0"/>
    </xf>
    <xf numFmtId="0" fontId="0" fillId="0" borderId="0" xfId="0" applyAlignment="1" applyProtection="1">
      <protection locked="0"/>
    </xf>
    <xf numFmtId="0" fontId="7" fillId="0" borderId="0" xfId="0" applyFont="1" applyAlignment="1" applyProtection="1">
      <protection locked="0"/>
    </xf>
    <xf numFmtId="15" fontId="11" fillId="0" borderId="0" xfId="0" applyNumberFormat="1" applyFont="1" applyAlignment="1" applyProtection="1">
      <protection locked="0"/>
    </xf>
    <xf numFmtId="15" fontId="6" fillId="2" borderId="0" xfId="0" applyNumberFormat="1" applyFont="1" applyFill="1" applyAlignment="1" applyProtection="1">
      <protection locked="0"/>
    </xf>
    <xf numFmtId="0" fontId="6" fillId="2" borderId="0" xfId="0" applyFont="1" applyFill="1" applyAlignment="1">
      <alignment horizontal="right"/>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CURRENT PERFORMANCE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tx1"/>
              </a:solidFill>
              <a:ln w="19050">
                <a:solidFill>
                  <a:schemeClr val="lt1"/>
                </a:solidFill>
              </a:ln>
              <a:effectLst/>
            </c:spPr>
            <c:extLst>
              <c:ext xmlns:c16="http://schemas.microsoft.com/office/drawing/2014/chart" uri="{C3380CC4-5D6E-409C-BE32-E72D297353CC}">
                <c16:uniqueId val="{00000003-FFDB-7D46-A775-35C765D46753}"/>
              </c:ext>
            </c:extLst>
          </c:dPt>
          <c:dPt>
            <c:idx val="1"/>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2-FFDB-7D46-A775-35C765D4675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42-9C4E-960D-9328E966CFEE}"/>
              </c:ext>
            </c:extLst>
          </c:dPt>
          <c:cat>
            <c:strRef>
              <c:f>REPORT!$B$11:$D$11</c:f>
              <c:strCache>
                <c:ptCount val="3"/>
                <c:pt idx="0">
                  <c:v>Waste to landfill</c:v>
                </c:pt>
                <c:pt idx="1">
                  <c:v>Diverted from landfill</c:v>
                </c:pt>
                <c:pt idx="2">
                  <c:v>Potential to be diverted</c:v>
                </c:pt>
              </c:strCache>
            </c:strRef>
          </c:cat>
          <c:val>
            <c:numRef>
              <c:f>REPORT!$B$12:$D$12</c:f>
              <c:numCache>
                <c:formatCode>0%</c:formatCode>
                <c:ptCount val="3"/>
                <c:pt idx="0">
                  <c:v>0.3166666666666666</c:v>
                </c:pt>
                <c:pt idx="1">
                  <c:v>0.66666666666666674</c:v>
                </c:pt>
                <c:pt idx="2">
                  <c:v>1.666666666666667E-2</c:v>
                </c:pt>
              </c:numCache>
            </c:numRef>
          </c:val>
          <c:extLst>
            <c:ext xmlns:c16="http://schemas.microsoft.com/office/drawing/2014/chart" uri="{C3380CC4-5D6E-409C-BE32-E72D297353CC}">
              <c16:uniqueId val="{00000000-FFDB-7D46-A775-35C765D4675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PERFORMANCE AGAINST TARGETS - WASTE VOLUMES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SETUP!$E$6</c:f>
              <c:strCache>
                <c:ptCount val="1"/>
                <c:pt idx="0">
                  <c:v>PREVIOUS</c:v>
                </c:pt>
              </c:strCache>
            </c:strRef>
          </c:tx>
          <c:spPr>
            <a:solidFill>
              <a:schemeClr val="bg1">
                <a:lumMod val="50000"/>
              </a:schemeClr>
            </a:solidFill>
            <a:ln>
              <a:noFill/>
            </a:ln>
            <a:effectLst/>
          </c:spPr>
          <c:invertIfNegative val="0"/>
          <c:cat>
            <c:strRef>
              <c:f>SETUP!$C$7:$C$9</c:f>
              <c:strCache>
                <c:ptCount val="3"/>
                <c:pt idx="0">
                  <c:v>TOTAL WASTE VOLUME</c:v>
                </c:pt>
                <c:pt idx="1">
                  <c:v>DIVERTED FROM LANDFILL</c:v>
                </c:pt>
                <c:pt idx="2">
                  <c:v>HAZARDOUS</c:v>
                </c:pt>
              </c:strCache>
            </c:strRef>
          </c:cat>
          <c:val>
            <c:numRef>
              <c:f>SETUP!$E$7:$E$9</c:f>
              <c:numCache>
                <c:formatCode>#,##0</c:formatCode>
                <c:ptCount val="3"/>
                <c:pt idx="0">
                  <c:v>72345</c:v>
                </c:pt>
                <c:pt idx="1">
                  <c:v>17600</c:v>
                </c:pt>
                <c:pt idx="2">
                  <c:v>50000</c:v>
                </c:pt>
              </c:numCache>
            </c:numRef>
          </c:val>
          <c:extLst>
            <c:ext xmlns:c16="http://schemas.microsoft.com/office/drawing/2014/chart" uri="{C3380CC4-5D6E-409C-BE32-E72D297353CC}">
              <c16:uniqueId val="{00000000-2F5D-EC4A-B07B-7066DC6BBFAE}"/>
            </c:ext>
          </c:extLst>
        </c:ser>
        <c:ser>
          <c:idx val="1"/>
          <c:order val="1"/>
          <c:tx>
            <c:strRef>
              <c:f>SETUP!$F$6</c:f>
              <c:strCache>
                <c:ptCount val="1"/>
                <c:pt idx="0">
                  <c:v>TARGETS</c:v>
                </c:pt>
              </c:strCache>
            </c:strRef>
          </c:tx>
          <c:spPr>
            <a:solidFill>
              <a:schemeClr val="accent6">
                <a:lumMod val="20000"/>
                <a:lumOff val="80000"/>
              </a:schemeClr>
            </a:solidFill>
            <a:ln>
              <a:noFill/>
            </a:ln>
            <a:effectLst/>
          </c:spPr>
          <c:invertIfNegative val="0"/>
          <c:cat>
            <c:strRef>
              <c:f>SETUP!$C$7:$C$9</c:f>
              <c:strCache>
                <c:ptCount val="3"/>
                <c:pt idx="0">
                  <c:v>TOTAL WASTE VOLUME</c:v>
                </c:pt>
                <c:pt idx="1">
                  <c:v>DIVERTED FROM LANDFILL</c:v>
                </c:pt>
                <c:pt idx="2">
                  <c:v>HAZARDOUS</c:v>
                </c:pt>
              </c:strCache>
            </c:strRef>
          </c:cat>
          <c:val>
            <c:numRef>
              <c:f>SETUP!$F$7:$F$9</c:f>
              <c:numCache>
                <c:formatCode>#,##0</c:formatCode>
                <c:ptCount val="3"/>
                <c:pt idx="0">
                  <c:v>20000</c:v>
                </c:pt>
                <c:pt idx="1">
                  <c:v>10000</c:v>
                </c:pt>
                <c:pt idx="2">
                  <c:v>0</c:v>
                </c:pt>
              </c:numCache>
            </c:numRef>
          </c:val>
          <c:extLst>
            <c:ext xmlns:c16="http://schemas.microsoft.com/office/drawing/2014/chart" uri="{C3380CC4-5D6E-409C-BE32-E72D297353CC}">
              <c16:uniqueId val="{00000001-2F5D-EC4A-B07B-7066DC6BBFAE}"/>
            </c:ext>
          </c:extLst>
        </c:ser>
        <c:ser>
          <c:idx val="2"/>
          <c:order val="2"/>
          <c:tx>
            <c:strRef>
              <c:f>SETUP!$G$6</c:f>
              <c:strCache>
                <c:ptCount val="1"/>
                <c:pt idx="0">
                  <c:v>ACTUAL</c:v>
                </c:pt>
              </c:strCache>
            </c:strRef>
          </c:tx>
          <c:spPr>
            <a:solidFill>
              <a:schemeClr val="tx1"/>
            </a:solidFill>
            <a:ln>
              <a:noFill/>
            </a:ln>
            <a:effectLst/>
          </c:spPr>
          <c:invertIfNegative val="0"/>
          <c:cat>
            <c:strRef>
              <c:f>SETUP!$C$7:$C$9</c:f>
              <c:strCache>
                <c:ptCount val="3"/>
                <c:pt idx="0">
                  <c:v>TOTAL WASTE VOLUME</c:v>
                </c:pt>
                <c:pt idx="1">
                  <c:v>DIVERTED FROM LANDFILL</c:v>
                </c:pt>
                <c:pt idx="2">
                  <c:v>HAZARDOUS</c:v>
                </c:pt>
              </c:strCache>
            </c:strRef>
          </c:cat>
          <c:val>
            <c:numRef>
              <c:f>SETUP!$G$7:$G$9</c:f>
              <c:numCache>
                <c:formatCode>#,##0</c:formatCode>
                <c:ptCount val="3"/>
                <c:pt idx="0">
                  <c:v>78214.28571428571</c:v>
                </c:pt>
                <c:pt idx="1">
                  <c:v>52142.857142857145</c:v>
                </c:pt>
                <c:pt idx="2">
                  <c:v>62571.42857142858</c:v>
                </c:pt>
              </c:numCache>
            </c:numRef>
          </c:val>
          <c:extLst>
            <c:ext xmlns:c16="http://schemas.microsoft.com/office/drawing/2014/chart" uri="{C3380CC4-5D6E-409C-BE32-E72D297353CC}">
              <c16:uniqueId val="{00000003-2F5D-EC4A-B07B-7066DC6BBFAE}"/>
            </c:ext>
          </c:extLst>
        </c:ser>
        <c:dLbls>
          <c:showLegendKey val="0"/>
          <c:showVal val="0"/>
          <c:showCatName val="0"/>
          <c:showSerName val="0"/>
          <c:showPercent val="0"/>
          <c:showBubbleSize val="0"/>
        </c:dLbls>
        <c:gapWidth val="219"/>
        <c:overlap val="-27"/>
        <c:axId val="512970000"/>
        <c:axId val="787955408"/>
      </c:barChart>
      <c:catAx>
        <c:axId val="51297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955408"/>
        <c:crosses val="autoZero"/>
        <c:auto val="1"/>
        <c:lblAlgn val="ctr"/>
        <c:lblOffset val="100"/>
        <c:noMultiLvlLbl val="0"/>
      </c:catAx>
      <c:valAx>
        <c:axId val="787955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2970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PERFORMANCE AGAINST TARGETS</a:t>
            </a:r>
            <a:r>
              <a:rPr lang="en-GB" baseline="0"/>
              <a:t> - CONTAMINATION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SETUP!$E$11</c:f>
              <c:strCache>
                <c:ptCount val="1"/>
                <c:pt idx="0">
                  <c:v>PREVIOUS</c:v>
                </c:pt>
              </c:strCache>
            </c:strRef>
          </c:tx>
          <c:spPr>
            <a:solidFill>
              <a:schemeClr val="bg1">
                <a:lumMod val="50000"/>
              </a:schemeClr>
            </a:solidFill>
            <a:ln>
              <a:noFill/>
            </a:ln>
            <a:effectLst/>
          </c:spPr>
          <c:invertIfNegative val="0"/>
          <c:cat>
            <c:strRef>
              <c:f>SETUP!$C$12:$C$14</c:f>
              <c:strCache>
                <c:ptCount val="3"/>
                <c:pt idx="0">
                  <c:v>RECYCLING</c:v>
                </c:pt>
                <c:pt idx="1">
                  <c:v>ORGANICS</c:v>
                </c:pt>
                <c:pt idx="2">
                  <c:v>LANDFILL</c:v>
                </c:pt>
              </c:strCache>
            </c:strRef>
          </c:cat>
          <c:val>
            <c:numRef>
              <c:f>SETUP!$E$12:$E$14</c:f>
              <c:numCache>
                <c:formatCode>0%</c:formatCode>
                <c:ptCount val="3"/>
                <c:pt idx="0">
                  <c:v>0.4</c:v>
                </c:pt>
                <c:pt idx="1">
                  <c:v>0.3</c:v>
                </c:pt>
                <c:pt idx="2">
                  <c:v>0.1</c:v>
                </c:pt>
              </c:numCache>
            </c:numRef>
          </c:val>
          <c:extLst>
            <c:ext xmlns:c16="http://schemas.microsoft.com/office/drawing/2014/chart" uri="{C3380CC4-5D6E-409C-BE32-E72D297353CC}">
              <c16:uniqueId val="{00000000-565A-1546-A327-CE512BC529D9}"/>
            </c:ext>
          </c:extLst>
        </c:ser>
        <c:ser>
          <c:idx val="1"/>
          <c:order val="1"/>
          <c:tx>
            <c:strRef>
              <c:f>SETUP!$F$11</c:f>
              <c:strCache>
                <c:ptCount val="1"/>
                <c:pt idx="0">
                  <c:v>TARGETS</c:v>
                </c:pt>
              </c:strCache>
            </c:strRef>
          </c:tx>
          <c:spPr>
            <a:solidFill>
              <a:schemeClr val="accent6">
                <a:lumMod val="20000"/>
                <a:lumOff val="80000"/>
              </a:schemeClr>
            </a:solidFill>
            <a:ln>
              <a:noFill/>
            </a:ln>
            <a:effectLst/>
          </c:spPr>
          <c:invertIfNegative val="0"/>
          <c:cat>
            <c:strRef>
              <c:f>SETUP!$C$12:$C$14</c:f>
              <c:strCache>
                <c:ptCount val="3"/>
                <c:pt idx="0">
                  <c:v>RECYCLING</c:v>
                </c:pt>
                <c:pt idx="1">
                  <c:v>ORGANICS</c:v>
                </c:pt>
                <c:pt idx="2">
                  <c:v>LANDFILL</c:v>
                </c:pt>
              </c:strCache>
            </c:strRef>
          </c:cat>
          <c:val>
            <c:numRef>
              <c:f>SETUP!$F$12:$F$14</c:f>
              <c:numCache>
                <c:formatCode>0%</c:formatCode>
                <c:ptCount val="3"/>
                <c:pt idx="0">
                  <c:v>0.2</c:v>
                </c:pt>
                <c:pt idx="1">
                  <c:v>0.2</c:v>
                </c:pt>
                <c:pt idx="2">
                  <c:v>0</c:v>
                </c:pt>
              </c:numCache>
            </c:numRef>
          </c:val>
          <c:extLst>
            <c:ext xmlns:c16="http://schemas.microsoft.com/office/drawing/2014/chart" uri="{C3380CC4-5D6E-409C-BE32-E72D297353CC}">
              <c16:uniqueId val="{00000001-565A-1546-A327-CE512BC529D9}"/>
            </c:ext>
          </c:extLst>
        </c:ser>
        <c:ser>
          <c:idx val="2"/>
          <c:order val="2"/>
          <c:tx>
            <c:strRef>
              <c:f>SETUP!$G$11</c:f>
              <c:strCache>
                <c:ptCount val="1"/>
                <c:pt idx="0">
                  <c:v>ACTUAL</c:v>
                </c:pt>
              </c:strCache>
            </c:strRef>
          </c:tx>
          <c:spPr>
            <a:solidFill>
              <a:schemeClr val="accent3"/>
            </a:solidFill>
            <a:ln>
              <a:noFill/>
            </a:ln>
            <a:effectLst/>
          </c:spPr>
          <c:invertIfNegative val="0"/>
          <c:dPt>
            <c:idx val="0"/>
            <c:invertIfNegative val="0"/>
            <c:bubble3D val="0"/>
            <c:spPr>
              <a:solidFill>
                <a:schemeClr val="tx1"/>
              </a:solidFill>
              <a:ln>
                <a:noFill/>
              </a:ln>
              <a:effectLst/>
            </c:spPr>
            <c:extLst>
              <c:ext xmlns:c16="http://schemas.microsoft.com/office/drawing/2014/chart" uri="{C3380CC4-5D6E-409C-BE32-E72D297353CC}">
                <c16:uniqueId val="{00000004-565A-1546-A327-CE512BC529D9}"/>
              </c:ext>
            </c:extLst>
          </c:dPt>
          <c:dPt>
            <c:idx val="1"/>
            <c:invertIfNegative val="0"/>
            <c:bubble3D val="0"/>
            <c:spPr>
              <a:solidFill>
                <a:schemeClr val="tx1"/>
              </a:solidFill>
              <a:ln>
                <a:noFill/>
              </a:ln>
              <a:effectLst/>
            </c:spPr>
            <c:extLst>
              <c:ext xmlns:c16="http://schemas.microsoft.com/office/drawing/2014/chart" uri="{C3380CC4-5D6E-409C-BE32-E72D297353CC}">
                <c16:uniqueId val="{00000005-565A-1546-A327-CE512BC529D9}"/>
              </c:ext>
            </c:extLst>
          </c:dPt>
          <c:dPt>
            <c:idx val="2"/>
            <c:invertIfNegative val="0"/>
            <c:bubble3D val="0"/>
            <c:spPr>
              <a:solidFill>
                <a:schemeClr val="tx1"/>
              </a:solidFill>
              <a:ln>
                <a:noFill/>
              </a:ln>
              <a:effectLst/>
            </c:spPr>
            <c:extLst>
              <c:ext xmlns:c16="http://schemas.microsoft.com/office/drawing/2014/chart" uri="{C3380CC4-5D6E-409C-BE32-E72D297353CC}">
                <c16:uniqueId val="{00000006-565A-1546-A327-CE512BC529D9}"/>
              </c:ext>
            </c:extLst>
          </c:dPt>
          <c:cat>
            <c:strRef>
              <c:f>SETUP!$C$12:$C$14</c:f>
              <c:strCache>
                <c:ptCount val="3"/>
                <c:pt idx="0">
                  <c:v>RECYCLING</c:v>
                </c:pt>
                <c:pt idx="1">
                  <c:v>ORGANICS</c:v>
                </c:pt>
                <c:pt idx="2">
                  <c:v>LANDFILL</c:v>
                </c:pt>
              </c:strCache>
            </c:strRef>
          </c:cat>
          <c:val>
            <c:numRef>
              <c:f>SETUP!$G$12:$G$14</c:f>
              <c:numCache>
                <c:formatCode>0%</c:formatCode>
                <c:ptCount val="3"/>
                <c:pt idx="0">
                  <c:v>0.8</c:v>
                </c:pt>
                <c:pt idx="1">
                  <c:v>0.85</c:v>
                </c:pt>
                <c:pt idx="2">
                  <c:v>0.8</c:v>
                </c:pt>
              </c:numCache>
            </c:numRef>
          </c:val>
          <c:extLst>
            <c:ext xmlns:c16="http://schemas.microsoft.com/office/drawing/2014/chart" uri="{C3380CC4-5D6E-409C-BE32-E72D297353CC}">
              <c16:uniqueId val="{00000002-565A-1546-A327-CE512BC529D9}"/>
            </c:ext>
          </c:extLst>
        </c:ser>
        <c:dLbls>
          <c:showLegendKey val="0"/>
          <c:showVal val="0"/>
          <c:showCatName val="0"/>
          <c:showSerName val="0"/>
          <c:showPercent val="0"/>
          <c:showBubbleSize val="0"/>
        </c:dLbls>
        <c:gapWidth val="219"/>
        <c:overlap val="-27"/>
        <c:axId val="540355936"/>
        <c:axId val="393628016"/>
      </c:barChart>
      <c:catAx>
        <c:axId val="54035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28016"/>
        <c:crosses val="autoZero"/>
        <c:auto val="1"/>
        <c:lblAlgn val="ctr"/>
        <c:lblOffset val="100"/>
        <c:noMultiLvlLbl val="0"/>
      </c:catAx>
      <c:valAx>
        <c:axId val="39362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0355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12700</xdr:colOff>
      <xdr:row>16</xdr:row>
      <xdr:rowOff>12700</xdr:rowOff>
    </xdr:from>
    <xdr:to>
      <xdr:col>10</xdr:col>
      <xdr:colOff>12700</xdr:colOff>
      <xdr:row>28</xdr:row>
      <xdr:rowOff>139700</xdr:rowOff>
    </xdr:to>
    <xdr:sp macro="" textlink="">
      <xdr:nvSpPr>
        <xdr:cNvPr id="7" name="TextBox 6">
          <a:extLst>
            <a:ext uri="{FF2B5EF4-FFF2-40B4-BE49-F238E27FC236}">
              <a16:creationId xmlns:a16="http://schemas.microsoft.com/office/drawing/2014/main" id="{9A1A2FAD-D3BB-C245-B1AD-B9433AD89476}"/>
            </a:ext>
          </a:extLst>
        </xdr:cNvPr>
        <xdr:cNvSpPr txBox="1"/>
      </xdr:nvSpPr>
      <xdr:spPr>
        <a:xfrm>
          <a:off x="190500" y="3263900"/>
          <a:ext cx="8737600" cy="2565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This waste calculator is designed to provide a very basic overview of your performance against</a:t>
          </a:r>
          <a:r>
            <a:rPr lang="en-GB" sz="1100" b="1" baseline="0"/>
            <a:t> set</a:t>
          </a:r>
          <a:r>
            <a:rPr lang="en-GB" sz="1100" b="1"/>
            <a:t> targets. It is based on a visual inspection of a sample set of bins in various locations across your site. Refer to our Fact Sheet: "How to conduct an audit" for more information. A worksheet for collecting the relevant data has been prepared and is available at www.businessactionlearningtas.com.au/brep-resources/</a:t>
          </a:r>
        </a:p>
        <a:p>
          <a:endParaRPr lang="en-GB" sz="1100"/>
        </a:p>
        <a:p>
          <a:r>
            <a:rPr lang="en-GB" sz="1000" b="1"/>
            <a:t>GET STARTED:</a:t>
          </a:r>
        </a:p>
        <a:p>
          <a:r>
            <a:rPr lang="en-GB" sz="1000"/>
            <a:t>1. Enter your company name and a specific work area (if appropriate)</a:t>
          </a:r>
        </a:p>
        <a:p>
          <a:r>
            <a:rPr lang="en-GB" sz="1000"/>
            <a:t>2. Choose a unit of volume to be used for this workbook. This will be used for all bins. Refer to the Bin Volume tab for standard bin volumes in a range of units.</a:t>
          </a:r>
        </a:p>
        <a:p>
          <a:r>
            <a:rPr lang="en-GB" sz="1000"/>
            <a:t>3. Enter the summary totals from your last waste survey under PREVIOUS in the Units selected. Enter contamination ratess as percentages.</a:t>
          </a:r>
          <a:r>
            <a:rPr lang="en-GB" sz="1000" baseline="0"/>
            <a:t> I</a:t>
          </a:r>
          <a:r>
            <a:rPr lang="en-GB" sz="1000"/>
            <a:t>f this is your first survey then leave this blank.</a:t>
          </a:r>
        </a:p>
        <a:p>
          <a:r>
            <a:rPr lang="en-GB" sz="1000"/>
            <a:t>4. Enter your targets for each category above, this will be used to analyse your performance against targets in the REPORT tab. Leave blank if you have not yet set any targets.</a:t>
          </a:r>
        </a:p>
        <a:p>
          <a:r>
            <a:rPr lang="en-GB" sz="1000"/>
            <a:t>5. Enter the data collected in your Waste Survey Worksheet, during your survey.</a:t>
          </a:r>
        </a:p>
        <a:p>
          <a:r>
            <a:rPr lang="en-GB" sz="1000"/>
            <a:t>6. Print your Waste Summary Report and enter these results next time under PREVIOUS above to track your improvement.</a:t>
          </a:r>
        </a:p>
        <a:p>
          <a:endParaRPr lang="en-GB" sz="1000"/>
        </a:p>
        <a:p>
          <a:r>
            <a:rPr lang="en-GB" sz="1000"/>
            <a:t>Locked</a:t>
          </a:r>
          <a:r>
            <a:rPr lang="en-GB" sz="1000" baseline="0"/>
            <a:t> worksheets do not have a password - feel free to  make changes. Give us feedback on this template by email at learn@businessactionlearningtas.com.au</a:t>
          </a:r>
          <a:endParaRPr lang="en-GB" sz="1000"/>
        </a:p>
      </xdr:txBody>
    </xdr:sp>
    <xdr:clientData/>
  </xdr:twoCellAnchor>
  <xdr:twoCellAnchor>
    <xdr:from>
      <xdr:col>1</xdr:col>
      <xdr:colOff>0</xdr:colOff>
      <xdr:row>29</xdr:row>
      <xdr:rowOff>177800</xdr:rowOff>
    </xdr:from>
    <xdr:to>
      <xdr:col>2</xdr:col>
      <xdr:colOff>1041400</xdr:colOff>
      <xdr:row>31</xdr:row>
      <xdr:rowOff>190500</xdr:rowOff>
    </xdr:to>
    <xdr:pic>
      <xdr:nvPicPr>
        <xdr:cNvPr id="8" name="Picture 2" descr="A drawing of a face&#10;&#10;Description automatically generated">
          <a:extLst>
            <a:ext uri="{FF2B5EF4-FFF2-40B4-BE49-F238E27FC236}">
              <a16:creationId xmlns:a16="http://schemas.microsoft.com/office/drawing/2014/main" id="{D02AA912-690F-4944-AC95-866A87C40B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6070600"/>
          <a:ext cx="121920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101600</xdr:rowOff>
    </xdr:from>
    <xdr:to>
      <xdr:col>3</xdr:col>
      <xdr:colOff>1982000</xdr:colOff>
      <xdr:row>42</xdr:row>
      <xdr:rowOff>195200</xdr:rowOff>
    </xdr:to>
    <xdr:graphicFrame macro="">
      <xdr:nvGraphicFramePr>
        <xdr:cNvPr id="3" name="Chart 2">
          <a:extLst>
            <a:ext uri="{FF2B5EF4-FFF2-40B4-BE49-F238E27FC236}">
              <a16:creationId xmlns:a16="http://schemas.microsoft.com/office/drawing/2014/main" id="{BFA81EBB-7CD5-DC4E-86DC-D9B4F7F429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82550</xdr:colOff>
      <xdr:row>15</xdr:row>
      <xdr:rowOff>101598</xdr:rowOff>
    </xdr:from>
    <xdr:to>
      <xdr:col>6</xdr:col>
      <xdr:colOff>2064550</xdr:colOff>
      <xdr:row>28</xdr:row>
      <xdr:rowOff>159998</xdr:rowOff>
    </xdr:to>
    <xdr:graphicFrame macro="">
      <xdr:nvGraphicFramePr>
        <xdr:cNvPr id="4" name="Chart 1">
          <a:extLst>
            <a:ext uri="{FF2B5EF4-FFF2-40B4-BE49-F238E27FC236}">
              <a16:creationId xmlns:a16="http://schemas.microsoft.com/office/drawing/2014/main" id="{FEB9676F-67DA-474C-876D-6903732705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82550</xdr:colOff>
      <xdr:row>29</xdr:row>
      <xdr:rowOff>114299</xdr:rowOff>
    </xdr:from>
    <xdr:to>
      <xdr:col>6</xdr:col>
      <xdr:colOff>2064550</xdr:colOff>
      <xdr:row>42</xdr:row>
      <xdr:rowOff>172699</xdr:rowOff>
    </xdr:to>
    <xdr:graphicFrame macro="">
      <xdr:nvGraphicFramePr>
        <xdr:cNvPr id="8" name="Chart 5">
          <a:extLst>
            <a:ext uri="{FF2B5EF4-FFF2-40B4-BE49-F238E27FC236}">
              <a16:creationId xmlns:a16="http://schemas.microsoft.com/office/drawing/2014/main" id="{294DE3F9-0F71-134D-A77D-99FF300115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xdr:colOff>
      <xdr:row>1</xdr:row>
      <xdr:rowOff>76200</xdr:rowOff>
    </xdr:from>
    <xdr:to>
      <xdr:col>12</xdr:col>
      <xdr:colOff>254000</xdr:colOff>
      <xdr:row>44</xdr:row>
      <xdr:rowOff>26544</xdr:rowOff>
    </xdr:to>
    <xdr:pic>
      <xdr:nvPicPr>
        <xdr:cNvPr id="3" name="Picture 2">
          <a:extLst>
            <a:ext uri="{FF2B5EF4-FFF2-40B4-BE49-F238E27FC236}">
              <a16:creationId xmlns:a16="http://schemas.microsoft.com/office/drawing/2014/main" id="{877DE8B1-AB5A-AD4E-99EE-F82D5ED891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86" t="15658"/>
        <a:stretch/>
      </xdr:blipFill>
      <xdr:spPr>
        <a:xfrm>
          <a:off x="12700" y="279400"/>
          <a:ext cx="10147300" cy="86879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4582-3D0A-B940-BAA4-70942AD3CAEA}">
  <dimension ref="B2:J32"/>
  <sheetViews>
    <sheetView tabSelected="1" zoomScaleNormal="100" workbookViewId="0">
      <selection activeCell="I39" sqref="I39"/>
    </sheetView>
  </sheetViews>
  <sheetFormatPr baseColWidth="10" defaultRowHeight="16"/>
  <cols>
    <col min="1" max="2" width="2.33203125" customWidth="1"/>
    <col min="3" max="3" width="14.33203125" customWidth="1"/>
    <col min="4" max="4" width="12.83203125" customWidth="1"/>
    <col min="5" max="6" width="15.33203125" customWidth="1"/>
    <col min="7" max="7" width="7.6640625" hidden="1" customWidth="1"/>
    <col min="8" max="8" width="2.33203125" customWidth="1"/>
    <col min="9" max="9" width="33.83203125" customWidth="1"/>
    <col min="10" max="10" width="18.33203125" customWidth="1"/>
    <col min="11" max="11" width="2.33203125" customWidth="1"/>
  </cols>
  <sheetData>
    <row r="2" spans="2:10">
      <c r="C2" s="77" t="s">
        <v>42</v>
      </c>
      <c r="D2" s="81" t="s">
        <v>42</v>
      </c>
      <c r="E2" s="82"/>
      <c r="F2" s="83" t="s">
        <v>60</v>
      </c>
      <c r="G2" s="82"/>
      <c r="H2" s="82"/>
      <c r="I2" s="81" t="s">
        <v>62</v>
      </c>
      <c r="J2" s="68"/>
    </row>
    <row r="3" spans="2:10">
      <c r="C3" s="77" t="s">
        <v>43</v>
      </c>
      <c r="D3" s="81" t="s">
        <v>43</v>
      </c>
      <c r="E3" s="82"/>
      <c r="F3" s="83" t="s">
        <v>61</v>
      </c>
      <c r="G3" s="82"/>
      <c r="H3" s="82"/>
      <c r="I3" s="84">
        <v>44007</v>
      </c>
      <c r="J3" s="68"/>
    </row>
    <row r="4" spans="2:10">
      <c r="C4" s="77" t="s">
        <v>4</v>
      </c>
      <c r="D4" s="79" t="s">
        <v>50</v>
      </c>
    </row>
    <row r="5" spans="2:10">
      <c r="C5" s="77"/>
      <c r="D5" s="77"/>
    </row>
    <row r="6" spans="2:10">
      <c r="B6" s="14"/>
      <c r="C6" s="16"/>
      <c r="D6" s="16"/>
      <c r="E6" s="69" t="s">
        <v>57</v>
      </c>
      <c r="F6" s="69" t="s">
        <v>44</v>
      </c>
      <c r="G6" s="71" t="s">
        <v>55</v>
      </c>
      <c r="H6" s="14"/>
    </row>
    <row r="7" spans="2:10">
      <c r="B7" s="14"/>
      <c r="C7" s="78" t="s">
        <v>45</v>
      </c>
      <c r="D7" s="78"/>
      <c r="E7" s="74">
        <v>72345</v>
      </c>
      <c r="F7" s="74">
        <v>20000</v>
      </c>
      <c r="G7" s="72">
        <f>REPORT!B7</f>
        <v>78214.28571428571</v>
      </c>
      <c r="H7" s="14"/>
      <c r="J7" s="65"/>
    </row>
    <row r="8" spans="2:10">
      <c r="B8" s="14"/>
      <c r="C8" s="78" t="s">
        <v>56</v>
      </c>
      <c r="D8" s="78"/>
      <c r="E8" s="74">
        <v>17600</v>
      </c>
      <c r="F8" s="75">
        <v>10000</v>
      </c>
      <c r="G8" s="72">
        <f>REPORT!$C$7</f>
        <v>52142.857142857145</v>
      </c>
      <c r="H8" s="14"/>
      <c r="J8" s="65"/>
    </row>
    <row r="9" spans="2:10">
      <c r="B9" s="14"/>
      <c r="C9" s="78" t="s">
        <v>14</v>
      </c>
      <c r="D9" s="78"/>
      <c r="E9" s="74">
        <v>50000</v>
      </c>
      <c r="F9" s="75">
        <v>0</v>
      </c>
      <c r="G9" s="72">
        <f>SUMIF(INPUTS!L:L, "YES", INPUTS!I:I)</f>
        <v>62571.42857142858</v>
      </c>
      <c r="H9" s="14"/>
      <c r="J9" s="65"/>
    </row>
    <row r="10" spans="2:10">
      <c r="B10" s="14"/>
      <c r="C10" s="78"/>
      <c r="D10" s="78"/>
      <c r="E10" s="70"/>
      <c r="F10" s="70"/>
      <c r="G10" s="71"/>
      <c r="H10" s="14"/>
    </row>
    <row r="11" spans="2:10">
      <c r="B11" s="14"/>
      <c r="C11" s="78" t="s">
        <v>46</v>
      </c>
      <c r="D11" s="78"/>
      <c r="E11" s="69" t="s">
        <v>57</v>
      </c>
      <c r="F11" s="69" t="s">
        <v>44</v>
      </c>
      <c r="G11" s="71" t="s">
        <v>55</v>
      </c>
      <c r="H11" s="14"/>
    </row>
    <row r="12" spans="2:10">
      <c r="B12" s="14"/>
      <c r="C12" s="78" t="s">
        <v>22</v>
      </c>
      <c r="D12" s="78"/>
      <c r="E12" s="76">
        <v>0.4</v>
      </c>
      <c r="F12" s="76">
        <v>0.2</v>
      </c>
      <c r="G12" s="73">
        <f>REPORT!$E$7</f>
        <v>0.8</v>
      </c>
      <c r="H12" s="14"/>
      <c r="J12" s="66"/>
    </row>
    <row r="13" spans="2:10">
      <c r="B13" s="14"/>
      <c r="C13" s="78" t="s">
        <v>28</v>
      </c>
      <c r="D13" s="78"/>
      <c r="E13" s="76">
        <v>0.3</v>
      </c>
      <c r="F13" s="76">
        <v>0.2</v>
      </c>
      <c r="G13" s="73">
        <f>REPORT!$F$7</f>
        <v>0.85</v>
      </c>
      <c r="H13" s="14"/>
      <c r="J13" s="66"/>
    </row>
    <row r="14" spans="2:10">
      <c r="B14" s="14"/>
      <c r="C14" s="78" t="s">
        <v>11</v>
      </c>
      <c r="D14" s="78"/>
      <c r="E14" s="76">
        <v>0.1</v>
      </c>
      <c r="F14" s="76">
        <v>0</v>
      </c>
      <c r="G14" s="73">
        <f>REPORT!$G$7</f>
        <v>0.8</v>
      </c>
      <c r="H14" s="14"/>
      <c r="J14" s="66"/>
    </row>
    <row r="15" spans="2:10">
      <c r="B15" s="14"/>
      <c r="C15" s="14"/>
      <c r="D15" s="14"/>
      <c r="E15" s="69"/>
      <c r="F15" s="69"/>
      <c r="G15" s="69"/>
      <c r="H15" s="14"/>
    </row>
    <row r="17" spans="3:10" ht="16" customHeight="1">
      <c r="C17" s="67"/>
      <c r="D17" s="67"/>
      <c r="E17" s="67"/>
      <c r="F17" s="67"/>
      <c r="G17" s="67"/>
      <c r="H17" s="67"/>
      <c r="I17" s="67"/>
      <c r="J17" s="67"/>
    </row>
    <row r="18" spans="3:10">
      <c r="C18" s="67"/>
      <c r="D18" s="67"/>
      <c r="E18" s="67"/>
      <c r="F18" s="67"/>
      <c r="G18" s="67"/>
      <c r="H18" s="67"/>
      <c r="I18" s="67"/>
      <c r="J18" s="67"/>
    </row>
    <row r="19" spans="3:10">
      <c r="C19" s="67"/>
      <c r="D19" s="67"/>
      <c r="E19" s="67"/>
      <c r="F19" s="67"/>
      <c r="G19" s="67"/>
      <c r="H19" s="67"/>
      <c r="I19" s="67"/>
      <c r="J19" s="67"/>
    </row>
    <row r="20" spans="3:10">
      <c r="C20" s="67"/>
      <c r="D20" s="67"/>
      <c r="E20" s="67"/>
      <c r="F20" s="67"/>
      <c r="G20" s="67"/>
      <c r="H20" s="67"/>
      <c r="I20" s="67"/>
      <c r="J20" s="67"/>
    </row>
    <row r="21" spans="3:10">
      <c r="C21" s="67"/>
      <c r="D21" s="67"/>
      <c r="E21" s="67"/>
      <c r="F21" s="67"/>
      <c r="G21" s="67"/>
      <c r="H21" s="67"/>
      <c r="I21" s="67"/>
      <c r="J21" s="67"/>
    </row>
    <row r="22" spans="3:10">
      <c r="C22" s="67"/>
      <c r="D22" s="67"/>
      <c r="E22" s="67"/>
      <c r="F22" s="67"/>
      <c r="G22" s="67"/>
      <c r="H22" s="67"/>
      <c r="I22" s="67"/>
      <c r="J22" s="67"/>
    </row>
    <row r="23" spans="3:10">
      <c r="C23" s="67"/>
      <c r="D23" s="67"/>
      <c r="E23" s="67"/>
      <c r="F23" s="67"/>
      <c r="G23" s="67"/>
      <c r="H23" s="67"/>
      <c r="I23" s="67"/>
      <c r="J23" s="67"/>
    </row>
    <row r="24" spans="3:10">
      <c r="C24" s="67"/>
      <c r="D24" s="67"/>
      <c r="E24" s="67"/>
      <c r="F24" s="67"/>
      <c r="G24" s="67"/>
      <c r="H24" s="67"/>
      <c r="I24" s="67"/>
      <c r="J24" s="67"/>
    </row>
    <row r="25" spans="3:10">
      <c r="C25" s="67"/>
      <c r="D25" s="67"/>
      <c r="E25" s="67"/>
      <c r="F25" s="67"/>
      <c r="G25" s="67"/>
      <c r="H25" s="67"/>
      <c r="I25" s="67"/>
      <c r="J25" s="67"/>
    </row>
    <row r="26" spans="3:10">
      <c r="C26" s="67"/>
      <c r="D26" s="67"/>
      <c r="E26" s="67"/>
      <c r="F26" s="67"/>
      <c r="G26" s="67"/>
      <c r="H26" s="67"/>
      <c r="I26" s="67"/>
      <c r="J26" s="67"/>
    </row>
    <row r="27" spans="3:10">
      <c r="C27" s="67"/>
      <c r="D27" s="67"/>
      <c r="E27" s="67"/>
      <c r="F27" s="67"/>
      <c r="G27" s="67"/>
      <c r="H27" s="67"/>
      <c r="I27" s="67"/>
      <c r="J27" s="67"/>
    </row>
    <row r="28" spans="3:10">
      <c r="C28" s="67"/>
      <c r="D28" s="67"/>
      <c r="E28" s="67"/>
      <c r="F28" s="67"/>
      <c r="G28" s="67"/>
      <c r="H28" s="67"/>
      <c r="I28" s="67"/>
      <c r="J28" s="67"/>
    </row>
    <row r="29" spans="3:10">
      <c r="E29" s="67"/>
      <c r="F29" s="67"/>
      <c r="G29" s="67"/>
      <c r="H29" s="67"/>
      <c r="I29" s="67"/>
      <c r="J29" s="67"/>
    </row>
    <row r="30" spans="3:10">
      <c r="E30" s="67"/>
      <c r="F30" s="67"/>
      <c r="G30" s="67"/>
      <c r="H30" s="67"/>
      <c r="I30" s="67"/>
      <c r="J30" s="67"/>
    </row>
    <row r="31" spans="3:10">
      <c r="C31" s="67"/>
      <c r="D31" s="80" t="s">
        <v>58</v>
      </c>
      <c r="E31" s="67"/>
      <c r="F31" s="67"/>
      <c r="G31" s="67"/>
      <c r="H31" s="67"/>
      <c r="I31" s="67"/>
      <c r="J31" s="67"/>
    </row>
    <row r="32" spans="3:10">
      <c r="D32" s="80" t="s">
        <v>59</v>
      </c>
    </row>
  </sheetData>
  <mergeCells count="8">
    <mergeCell ref="C13:D13"/>
    <mergeCell ref="C14:D14"/>
    <mergeCell ref="C7:D7"/>
    <mergeCell ref="C8:D8"/>
    <mergeCell ref="C9:D9"/>
    <mergeCell ref="C10:D10"/>
    <mergeCell ref="C11:D11"/>
    <mergeCell ref="C12:D12"/>
  </mergeCells>
  <pageMargins left="0.7" right="0.7" top="0.75" bottom="0.75" header="0.3" footer="0.3"/>
  <pageSetup paperSize="9" orientation="landscape" horizontalDpi="0" verticalDpi="0"/>
  <headerFooter>
    <oddHeader>&amp;L&amp;"Avenir Book,Regular"&amp;10BUSINESS RESOURCE EFFICIENCY PROGRAM</oddHead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F822D44-31A0-724F-A9AE-6CDDF6753C58}">
          <x14:formula1>
            <xm:f>References!$B$12:$B$15</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A0AA5-910A-C343-8AC2-1DFE5AE1C00E}">
  <dimension ref="A1:W47"/>
  <sheetViews>
    <sheetView zoomScaleNormal="100" workbookViewId="0">
      <selection activeCell="D42" sqref="D42"/>
    </sheetView>
  </sheetViews>
  <sheetFormatPr baseColWidth="10" defaultColWidth="10.83203125" defaultRowHeight="16"/>
  <cols>
    <col min="1" max="2" width="2.33203125" style="62" customWidth="1"/>
    <col min="3" max="3" width="17.6640625" style="62" bestFit="1" customWidth="1"/>
    <col min="4" max="4" width="14.1640625" style="63" bestFit="1" customWidth="1"/>
    <col min="5" max="5" width="3.83203125" style="62" customWidth="1"/>
    <col min="6" max="8" width="8.33203125" style="62" customWidth="1"/>
    <col min="9" max="9" width="13" style="62" bestFit="1" customWidth="1"/>
    <col min="10" max="12" width="12.83203125" style="62" customWidth="1"/>
    <col min="13" max="15" width="2.33203125" style="62" customWidth="1"/>
    <col min="16" max="16" width="20.6640625" style="62" customWidth="1"/>
    <col min="17" max="17" width="4.83203125" style="62" customWidth="1"/>
    <col min="18" max="18" width="17" style="62" customWidth="1"/>
    <col min="19" max="19" width="21.33203125" style="62" customWidth="1"/>
    <col min="20" max="22" width="17.83203125" style="62" customWidth="1"/>
    <col min="23" max="23" width="2.33203125" style="62" customWidth="1"/>
    <col min="24" max="16384" width="10.83203125" style="62"/>
  </cols>
  <sheetData>
    <row r="1" spans="1:23">
      <c r="A1" s="20"/>
      <c r="B1" s="18"/>
      <c r="C1" s="18"/>
      <c r="D1" s="41"/>
      <c r="E1" s="18"/>
      <c r="F1" s="18"/>
      <c r="G1" s="18"/>
      <c r="H1" s="18"/>
      <c r="I1" s="18"/>
      <c r="J1" s="18"/>
      <c r="K1" s="18"/>
      <c r="L1" s="18"/>
      <c r="M1" s="18"/>
      <c r="N1" s="18"/>
      <c r="O1" s="21"/>
      <c r="P1" s="21"/>
      <c r="Q1" s="21"/>
      <c r="R1" s="21"/>
      <c r="S1" s="21"/>
      <c r="T1" s="21"/>
      <c r="U1" s="21"/>
      <c r="V1" s="21"/>
      <c r="W1" s="21"/>
    </row>
    <row r="2" spans="1:23">
      <c r="A2" s="20"/>
      <c r="B2" s="42"/>
      <c r="C2" s="43"/>
      <c r="D2" s="44"/>
      <c r="E2" s="43"/>
      <c r="F2" s="43"/>
      <c r="G2" s="43"/>
      <c r="H2" s="43"/>
      <c r="I2" s="43"/>
      <c r="J2" s="43"/>
      <c r="K2" s="43"/>
      <c r="L2" s="43"/>
      <c r="M2" s="43"/>
      <c r="N2" s="19"/>
      <c r="O2" s="22"/>
      <c r="P2" s="21"/>
      <c r="Q2" s="21"/>
      <c r="R2" s="21"/>
      <c r="S2" s="21"/>
      <c r="T2" s="21"/>
      <c r="U2" s="21"/>
      <c r="V2" s="21"/>
      <c r="W2" s="21"/>
    </row>
    <row r="3" spans="1:23">
      <c r="A3" s="20"/>
      <c r="B3" s="42"/>
      <c r="C3" s="45" t="s">
        <v>32</v>
      </c>
      <c r="D3" s="46"/>
      <c r="E3" s="45"/>
      <c r="F3" s="45" t="s">
        <v>0</v>
      </c>
      <c r="G3" s="45"/>
      <c r="H3" s="45"/>
      <c r="I3" s="45"/>
      <c r="J3" s="47" t="s">
        <v>30</v>
      </c>
      <c r="K3" s="48"/>
      <c r="L3" s="43"/>
      <c r="M3" s="43"/>
      <c r="N3" s="19"/>
      <c r="O3" s="22"/>
      <c r="P3" s="23" t="s">
        <v>41</v>
      </c>
      <c r="Q3" s="24">
        <f>D5</f>
        <v>86</v>
      </c>
      <c r="R3" s="25"/>
      <c r="S3" s="26"/>
      <c r="T3" s="26"/>
      <c r="U3" s="27" t="s">
        <v>40</v>
      </c>
      <c r="V3" s="28" t="str">
        <f>D6</f>
        <v>PRODUCTION AREA</v>
      </c>
      <c r="W3" s="21"/>
    </row>
    <row r="4" spans="1:23" ht="17" thickBot="1">
      <c r="A4" s="20"/>
      <c r="B4" s="42"/>
      <c r="C4" s="42"/>
      <c r="D4" s="49"/>
      <c r="E4" s="43"/>
      <c r="F4" s="43" t="s">
        <v>1</v>
      </c>
      <c r="G4" s="43" t="s">
        <v>2</v>
      </c>
      <c r="H4" s="43" t="s">
        <v>9</v>
      </c>
      <c r="I4" s="43" t="s">
        <v>8</v>
      </c>
      <c r="J4" s="43" t="s">
        <v>25</v>
      </c>
      <c r="K4" s="43" t="s">
        <v>29</v>
      </c>
      <c r="L4" s="43" t="s">
        <v>26</v>
      </c>
      <c r="M4" s="43"/>
      <c r="N4" s="19"/>
      <c r="O4" s="22"/>
      <c r="P4" s="29"/>
      <c r="Q4" s="29"/>
      <c r="R4" s="30"/>
      <c r="S4" s="31"/>
      <c r="T4" s="32"/>
      <c r="U4" s="32"/>
      <c r="V4" s="32"/>
      <c r="W4" s="21"/>
    </row>
    <row r="5" spans="1:23" ht="17" thickBot="1">
      <c r="A5" s="20"/>
      <c r="B5" s="42"/>
      <c r="C5" s="50" t="s">
        <v>33</v>
      </c>
      <c r="D5" s="51">
        <v>86</v>
      </c>
      <c r="E5" s="43"/>
      <c r="F5" s="52" t="s">
        <v>18</v>
      </c>
      <c r="G5" s="53" t="s">
        <v>19</v>
      </c>
      <c r="H5" s="54">
        <v>5</v>
      </c>
      <c r="I5" s="55">
        <f>$D$8*H5/100*365/$D$9</f>
        <v>1303.5714285714287</v>
      </c>
      <c r="J5" s="53" t="s">
        <v>15</v>
      </c>
      <c r="K5" s="53" t="s">
        <v>16</v>
      </c>
      <c r="L5" s="53" t="s">
        <v>16</v>
      </c>
      <c r="M5" s="43"/>
      <c r="N5" s="19"/>
      <c r="O5" s="22"/>
      <c r="P5" s="30"/>
      <c r="Q5" s="30"/>
      <c r="R5" s="33"/>
      <c r="S5" s="33"/>
      <c r="T5" s="33" t="s">
        <v>23</v>
      </c>
      <c r="U5" s="33" t="s">
        <v>23</v>
      </c>
      <c r="V5" s="33" t="s">
        <v>23</v>
      </c>
      <c r="W5" s="21"/>
    </row>
    <row r="6" spans="1:23" ht="17" thickBot="1">
      <c r="A6" s="20"/>
      <c r="B6" s="42"/>
      <c r="C6" s="43" t="s">
        <v>34</v>
      </c>
      <c r="D6" s="56" t="s">
        <v>53</v>
      </c>
      <c r="E6" s="55"/>
      <c r="F6" s="52" t="s">
        <v>20</v>
      </c>
      <c r="G6" s="53" t="s">
        <v>24</v>
      </c>
      <c r="H6" s="54">
        <v>80</v>
      </c>
      <c r="I6" s="55">
        <f t="shared" ref="I6:I13" si="0">$D$8*H6/100*365/$D$9</f>
        <v>20857.142857142859</v>
      </c>
      <c r="J6" s="53" t="s">
        <v>16</v>
      </c>
      <c r="K6" s="53" t="s">
        <v>16</v>
      </c>
      <c r="L6" s="53" t="s">
        <v>15</v>
      </c>
      <c r="M6" s="43"/>
      <c r="N6" s="19"/>
      <c r="O6" s="22"/>
      <c r="P6" s="34" t="s">
        <v>21</v>
      </c>
      <c r="Q6" s="34"/>
      <c r="R6" s="34" t="s">
        <v>27</v>
      </c>
      <c r="S6" s="34" t="s">
        <v>31</v>
      </c>
      <c r="T6" s="34" t="s">
        <v>22</v>
      </c>
      <c r="U6" s="34" t="s">
        <v>28</v>
      </c>
      <c r="V6" s="34" t="s">
        <v>11</v>
      </c>
      <c r="W6" s="21"/>
    </row>
    <row r="7" spans="1:23" ht="17" thickBot="1">
      <c r="A7" s="20"/>
      <c r="B7" s="42"/>
      <c r="C7" s="43" t="s">
        <v>4</v>
      </c>
      <c r="D7" s="64" t="str">
        <f>SETUP!$D$4</f>
        <v>LITRES</v>
      </c>
      <c r="E7" s="43"/>
      <c r="F7" s="52"/>
      <c r="G7" s="53"/>
      <c r="H7" s="54"/>
      <c r="I7" s="55">
        <f t="shared" si="0"/>
        <v>0</v>
      </c>
      <c r="J7" s="53"/>
      <c r="K7" s="53"/>
      <c r="L7" s="53"/>
      <c r="M7" s="43"/>
      <c r="N7" s="19"/>
      <c r="O7" s="22"/>
      <c r="P7" s="35">
        <f>D8*365/D9</f>
        <v>26071.428571428572</v>
      </c>
      <c r="Q7" s="35"/>
      <c r="R7" s="35">
        <f>IF(OR(D10="REUSE", D10="RECYCLED", D10="COMPOST", D10="WASTE TO ENERGY"), P7,0)</f>
        <v>26071.428571428572</v>
      </c>
      <c r="S7" s="36">
        <f>IF(OR(D10="LANDFILL", D10="HAZARDOUS"),(SUMIFS(I5:I13,J5:J13,"YES",K5:K13,"NO"))+(SUMIFS(I5:I13,J5:J13,"NO",K5:K13,"YES"))-(SUMIFS(I5:I13,J5:J13,"YES",K5:K13,"YES")),0)</f>
        <v>0</v>
      </c>
      <c r="T7" s="37">
        <f>IF(D10="RECYCLED",SUMIF(J5:J13,"NO",I5:I13)/P7,0)</f>
        <v>0.8</v>
      </c>
      <c r="U7" s="37">
        <f>IF(D10="COMPOST",SUMIF(K5:K13,"NO",I5:I13)/P7,0)</f>
        <v>0</v>
      </c>
      <c r="V7" s="37">
        <f>IF(D10="LANDFILL",SUMIF(L5:L13,"YES",I5:I13)/P7,0)</f>
        <v>0</v>
      </c>
      <c r="W7" s="21"/>
    </row>
    <row r="8" spans="1:23" ht="17" thickBot="1">
      <c r="A8" s="20"/>
      <c r="B8" s="42"/>
      <c r="C8" s="43" t="s">
        <v>3</v>
      </c>
      <c r="D8" s="57">
        <v>1000</v>
      </c>
      <c r="E8" s="55"/>
      <c r="F8" s="52"/>
      <c r="G8" s="53"/>
      <c r="H8" s="54"/>
      <c r="I8" s="55">
        <f t="shared" si="0"/>
        <v>0</v>
      </c>
      <c r="J8" s="53"/>
      <c r="K8" s="53"/>
      <c r="L8" s="53"/>
      <c r="M8" s="43"/>
      <c r="N8" s="19"/>
      <c r="O8" s="22"/>
      <c r="P8" s="33" t="str">
        <f>SETUP!$D$4</f>
        <v>LITRES</v>
      </c>
      <c r="Q8" s="33"/>
      <c r="R8" s="33" t="str">
        <f>SETUP!$D$4</f>
        <v>LITRES</v>
      </c>
      <c r="S8" s="33" t="str">
        <f>SETUP!$D$4</f>
        <v>LITRES</v>
      </c>
      <c r="T8" s="33"/>
      <c r="U8" s="33"/>
      <c r="V8" s="33"/>
      <c r="W8" s="21"/>
    </row>
    <row r="9" spans="1:23" ht="17" thickBot="1">
      <c r="A9" s="20"/>
      <c r="B9" s="42"/>
      <c r="C9" s="43" t="s">
        <v>7</v>
      </c>
      <c r="D9" s="58">
        <v>14</v>
      </c>
      <c r="E9" s="43"/>
      <c r="F9" s="52"/>
      <c r="G9" s="53"/>
      <c r="H9" s="54"/>
      <c r="I9" s="55">
        <f t="shared" si="0"/>
        <v>0</v>
      </c>
      <c r="J9" s="53"/>
      <c r="K9" s="53"/>
      <c r="L9" s="53"/>
      <c r="M9" s="43"/>
      <c r="N9" s="19"/>
      <c r="O9" s="22"/>
      <c r="P9" s="38"/>
      <c r="Q9" s="38"/>
      <c r="R9" s="38"/>
      <c r="S9" s="38"/>
      <c r="T9" s="38"/>
      <c r="U9" s="38"/>
      <c r="V9" s="38"/>
      <c r="W9" s="21"/>
    </row>
    <row r="10" spans="1:23" ht="17" thickBot="1">
      <c r="A10" s="20"/>
      <c r="B10" s="42"/>
      <c r="C10" s="43" t="s">
        <v>10</v>
      </c>
      <c r="D10" s="59" t="s">
        <v>6</v>
      </c>
      <c r="E10" s="43"/>
      <c r="F10" s="52"/>
      <c r="G10" s="53"/>
      <c r="H10" s="54"/>
      <c r="I10" s="55">
        <f t="shared" si="0"/>
        <v>0</v>
      </c>
      <c r="J10" s="53"/>
      <c r="K10" s="53"/>
      <c r="L10" s="53"/>
      <c r="M10" s="43"/>
      <c r="N10" s="19"/>
      <c r="O10" s="22"/>
      <c r="P10" s="38"/>
      <c r="Q10" s="38"/>
      <c r="R10" s="38"/>
      <c r="S10" s="38"/>
      <c r="T10" s="38"/>
      <c r="U10" s="38"/>
      <c r="V10" s="38"/>
      <c r="W10" s="21"/>
    </row>
    <row r="11" spans="1:23" ht="17" thickBot="1">
      <c r="A11" s="20"/>
      <c r="B11" s="42"/>
      <c r="C11" s="43"/>
      <c r="D11" s="44"/>
      <c r="E11" s="43"/>
      <c r="F11" s="52"/>
      <c r="G11" s="53"/>
      <c r="H11" s="54"/>
      <c r="I11" s="55">
        <f t="shared" si="0"/>
        <v>0</v>
      </c>
      <c r="J11" s="53"/>
      <c r="K11" s="53"/>
      <c r="L11" s="53"/>
      <c r="M11" s="43"/>
      <c r="N11" s="19"/>
      <c r="O11" s="22"/>
      <c r="P11" s="38"/>
      <c r="Q11" s="38"/>
      <c r="R11" s="38"/>
      <c r="S11" s="38"/>
      <c r="T11" s="38"/>
      <c r="U11" s="38"/>
      <c r="V11" s="38"/>
      <c r="W11" s="21"/>
    </row>
    <row r="12" spans="1:23" ht="17" thickBot="1">
      <c r="A12" s="20"/>
      <c r="B12" s="42"/>
      <c r="C12" s="43"/>
      <c r="D12" s="44"/>
      <c r="E12" s="43"/>
      <c r="F12" s="52"/>
      <c r="G12" s="53"/>
      <c r="H12" s="54"/>
      <c r="I12" s="55">
        <f t="shared" si="0"/>
        <v>0</v>
      </c>
      <c r="J12" s="53"/>
      <c r="K12" s="53"/>
      <c r="L12" s="53"/>
      <c r="M12" s="43"/>
      <c r="N12" s="19"/>
      <c r="O12" s="22"/>
      <c r="P12" s="38"/>
      <c r="Q12" s="38"/>
      <c r="R12" s="38"/>
      <c r="S12" s="38"/>
      <c r="T12" s="38"/>
      <c r="U12" s="38"/>
      <c r="V12" s="38"/>
      <c r="W12" s="21"/>
    </row>
    <row r="13" spans="1:23" ht="17" thickBot="1">
      <c r="A13" s="20"/>
      <c r="B13" s="42"/>
      <c r="C13" s="60" t="s">
        <v>47</v>
      </c>
      <c r="D13" s="44"/>
      <c r="E13" s="43"/>
      <c r="F13" s="61"/>
      <c r="G13" s="53"/>
      <c r="H13" s="54"/>
      <c r="I13" s="55">
        <f t="shared" si="0"/>
        <v>0</v>
      </c>
      <c r="J13" s="53"/>
      <c r="K13" s="53"/>
      <c r="L13" s="53"/>
      <c r="M13" s="43"/>
      <c r="N13" s="19"/>
      <c r="O13" s="22"/>
      <c r="P13" s="39" t="s">
        <v>49</v>
      </c>
      <c r="Q13" s="39"/>
      <c r="R13" s="39"/>
      <c r="S13" s="39"/>
      <c r="T13" s="39"/>
      <c r="U13" s="39"/>
      <c r="V13" s="39"/>
      <c r="W13" s="21"/>
    </row>
    <row r="14" spans="1:23">
      <c r="A14" s="20"/>
      <c r="B14" s="42"/>
      <c r="C14" s="48"/>
      <c r="D14" s="44"/>
      <c r="E14" s="43"/>
      <c r="F14" s="43"/>
      <c r="G14" s="43"/>
      <c r="H14" s="43"/>
      <c r="I14" s="43"/>
      <c r="J14" s="43"/>
      <c r="K14" s="43"/>
      <c r="L14" s="44" t="s">
        <v>48</v>
      </c>
      <c r="M14" s="43"/>
      <c r="N14" s="19"/>
      <c r="O14" s="22"/>
      <c r="P14" s="38"/>
      <c r="Q14" s="38"/>
      <c r="R14" s="38"/>
      <c r="S14" s="38"/>
      <c r="T14" s="38"/>
      <c r="U14" s="38"/>
      <c r="V14" s="40" t="s">
        <v>48</v>
      </c>
      <c r="W14" s="21"/>
    </row>
    <row r="15" spans="1:23">
      <c r="A15" s="20"/>
      <c r="B15" s="18"/>
      <c r="C15" s="18"/>
      <c r="D15" s="41"/>
      <c r="E15" s="18"/>
      <c r="F15" s="18"/>
      <c r="G15" s="18"/>
      <c r="H15" s="18"/>
      <c r="I15" s="18"/>
      <c r="J15" s="18"/>
      <c r="K15" s="18"/>
      <c r="L15" s="18"/>
      <c r="M15" s="18"/>
      <c r="N15" s="18"/>
      <c r="O15" s="21"/>
      <c r="P15" s="21"/>
      <c r="Q15" s="21"/>
      <c r="R15" s="21"/>
      <c r="S15" s="21"/>
      <c r="T15" s="21"/>
      <c r="U15" s="21"/>
      <c r="V15" s="21"/>
      <c r="W15" s="21"/>
    </row>
    <row r="17" spans="1:23">
      <c r="A17" s="20"/>
      <c r="B17" s="18"/>
      <c r="C17" s="18"/>
      <c r="D17" s="41"/>
      <c r="E17" s="18"/>
      <c r="F17" s="18"/>
      <c r="G17" s="18"/>
      <c r="H17" s="18"/>
      <c r="I17" s="18"/>
      <c r="J17" s="18"/>
      <c r="K17" s="18"/>
      <c r="L17" s="18"/>
      <c r="M17" s="18"/>
      <c r="N17" s="18"/>
      <c r="O17" s="21"/>
      <c r="P17" s="21"/>
      <c r="Q17" s="21"/>
      <c r="R17" s="21"/>
      <c r="S17" s="21"/>
      <c r="T17" s="21"/>
      <c r="U17" s="21"/>
      <c r="V17" s="21"/>
      <c r="W17" s="21"/>
    </row>
    <row r="18" spans="1:23">
      <c r="A18" s="20"/>
      <c r="B18" s="42"/>
      <c r="C18" s="43"/>
      <c r="D18" s="44"/>
      <c r="E18" s="43"/>
      <c r="F18" s="43"/>
      <c r="G18" s="43"/>
      <c r="H18" s="43"/>
      <c r="I18" s="43"/>
      <c r="J18" s="43"/>
      <c r="K18" s="43"/>
      <c r="L18" s="43"/>
      <c r="M18" s="43"/>
      <c r="N18" s="19"/>
      <c r="O18" s="22"/>
      <c r="P18" s="21"/>
      <c r="Q18" s="21"/>
      <c r="R18" s="21"/>
      <c r="S18" s="21"/>
      <c r="T18" s="21"/>
      <c r="U18" s="21"/>
      <c r="V18" s="21"/>
      <c r="W18" s="21"/>
    </row>
    <row r="19" spans="1:23">
      <c r="A19" s="20"/>
      <c r="B19" s="42"/>
      <c r="C19" s="45" t="s">
        <v>32</v>
      </c>
      <c r="D19" s="46"/>
      <c r="E19" s="45"/>
      <c r="F19" s="45" t="s">
        <v>0</v>
      </c>
      <c r="G19" s="45"/>
      <c r="H19" s="45"/>
      <c r="I19" s="45"/>
      <c r="J19" s="47" t="s">
        <v>30</v>
      </c>
      <c r="K19" s="48"/>
      <c r="L19" s="43"/>
      <c r="M19" s="43"/>
      <c r="N19" s="19"/>
      <c r="O19" s="22"/>
      <c r="P19" s="23" t="s">
        <v>41</v>
      </c>
      <c r="Q19" s="24">
        <f>D21</f>
        <v>86</v>
      </c>
      <c r="R19" s="25"/>
      <c r="S19" s="26"/>
      <c r="T19" s="26"/>
      <c r="U19" s="27" t="s">
        <v>40</v>
      </c>
      <c r="V19" s="28" t="str">
        <f>D22</f>
        <v>PRODUCTION AREA</v>
      </c>
      <c r="W19" s="21"/>
    </row>
    <row r="20" spans="1:23" ht="17" thickBot="1">
      <c r="A20" s="20"/>
      <c r="B20" s="42"/>
      <c r="C20" s="42"/>
      <c r="D20" s="49"/>
      <c r="E20" s="43"/>
      <c r="F20" s="43" t="s">
        <v>1</v>
      </c>
      <c r="G20" s="43" t="s">
        <v>2</v>
      </c>
      <c r="H20" s="43" t="s">
        <v>9</v>
      </c>
      <c r="I20" s="43" t="s">
        <v>8</v>
      </c>
      <c r="J20" s="43" t="s">
        <v>25</v>
      </c>
      <c r="K20" s="43" t="s">
        <v>29</v>
      </c>
      <c r="L20" s="43" t="s">
        <v>26</v>
      </c>
      <c r="M20" s="43"/>
      <c r="N20" s="19"/>
      <c r="O20" s="22"/>
      <c r="P20" s="29"/>
      <c r="Q20" s="29"/>
      <c r="R20" s="30"/>
      <c r="S20" s="31"/>
      <c r="T20" s="32"/>
      <c r="U20" s="32"/>
      <c r="V20" s="32"/>
      <c r="W20" s="21"/>
    </row>
    <row r="21" spans="1:23" ht="17" thickBot="1">
      <c r="A21" s="20"/>
      <c r="B21" s="42"/>
      <c r="C21" s="50" t="s">
        <v>33</v>
      </c>
      <c r="D21" s="51">
        <v>86</v>
      </c>
      <c r="E21" s="43"/>
      <c r="F21" s="52" t="s">
        <v>18</v>
      </c>
      <c r="G21" s="53" t="s">
        <v>19</v>
      </c>
      <c r="H21" s="54">
        <v>5</v>
      </c>
      <c r="I21" s="55">
        <f>$D$8*H21/100*365/$D$9</f>
        <v>1303.5714285714287</v>
      </c>
      <c r="J21" s="53" t="s">
        <v>15</v>
      </c>
      <c r="K21" s="53" t="s">
        <v>16</v>
      </c>
      <c r="L21" s="53" t="s">
        <v>16</v>
      </c>
      <c r="M21" s="43"/>
      <c r="N21" s="19"/>
      <c r="O21" s="22"/>
      <c r="P21" s="30"/>
      <c r="Q21" s="30"/>
      <c r="R21" s="33"/>
      <c r="S21" s="33"/>
      <c r="T21" s="33" t="s">
        <v>23</v>
      </c>
      <c r="U21" s="33" t="s">
        <v>23</v>
      </c>
      <c r="V21" s="33" t="s">
        <v>23</v>
      </c>
      <c r="W21" s="21"/>
    </row>
    <row r="22" spans="1:23" ht="17" thickBot="1">
      <c r="A22" s="20"/>
      <c r="B22" s="42"/>
      <c r="C22" s="43" t="s">
        <v>34</v>
      </c>
      <c r="D22" s="56" t="s">
        <v>53</v>
      </c>
      <c r="E22" s="55"/>
      <c r="F22" s="52" t="s">
        <v>20</v>
      </c>
      <c r="G22" s="53" t="s">
        <v>24</v>
      </c>
      <c r="H22" s="54">
        <v>80</v>
      </c>
      <c r="I22" s="55">
        <f t="shared" ref="I22:I29" si="1">$D$8*H22/100*365/$D$9</f>
        <v>20857.142857142859</v>
      </c>
      <c r="J22" s="53" t="s">
        <v>16</v>
      </c>
      <c r="K22" s="53" t="s">
        <v>16</v>
      </c>
      <c r="L22" s="53" t="s">
        <v>15</v>
      </c>
      <c r="M22" s="43"/>
      <c r="N22" s="19"/>
      <c r="O22" s="22"/>
      <c r="P22" s="34" t="s">
        <v>21</v>
      </c>
      <c r="Q22" s="34"/>
      <c r="R22" s="34" t="s">
        <v>27</v>
      </c>
      <c r="S22" s="34" t="s">
        <v>31</v>
      </c>
      <c r="T22" s="34" t="s">
        <v>22</v>
      </c>
      <c r="U22" s="34" t="s">
        <v>28</v>
      </c>
      <c r="V22" s="34" t="s">
        <v>11</v>
      </c>
      <c r="W22" s="21"/>
    </row>
    <row r="23" spans="1:23" ht="17" thickBot="1">
      <c r="A23" s="20"/>
      <c r="B23" s="42"/>
      <c r="C23" s="43" t="s">
        <v>4</v>
      </c>
      <c r="D23" s="64" t="str">
        <f>SETUP!$D$4</f>
        <v>LITRES</v>
      </c>
      <c r="E23" s="43"/>
      <c r="F23" s="52"/>
      <c r="G23" s="53"/>
      <c r="H23" s="54"/>
      <c r="I23" s="55">
        <f t="shared" si="1"/>
        <v>0</v>
      </c>
      <c r="J23" s="53"/>
      <c r="K23" s="53"/>
      <c r="L23" s="53"/>
      <c r="M23" s="43"/>
      <c r="N23" s="19"/>
      <c r="O23" s="22"/>
      <c r="P23" s="35">
        <f>D24*365/D25</f>
        <v>26071.428571428572</v>
      </c>
      <c r="Q23" s="35"/>
      <c r="R23" s="35">
        <f>IF(OR(D26="REUSE", D26="RECYCLED", D26="COMPOST", D26="WASTE TO ENERGY"), P23,0)</f>
        <v>0</v>
      </c>
      <c r="S23" s="36">
        <f>IF(OR(D26="LANDFILL", D26="HAZARDOUS"),(SUMIFS(I21:I29,J21:J29,"YES",K21:K29,"NO"))+(SUMIFS(I21:I29,J21:J29,"NO",K21:K29,"YES"))-(SUMIFS(I21:I29,J21:J29,"YES",K21:K29,"YES")),0)</f>
        <v>1303.5714285714287</v>
      </c>
      <c r="T23" s="37">
        <f>IF(D26="RECYCLED",SUMIF(J21:J29,"NO",I21:I29)/P23,0)</f>
        <v>0</v>
      </c>
      <c r="U23" s="37">
        <f>IF(D26="COMPOST",SUMIF(K21:K29,"NO",I21:I29)/P23,0)</f>
        <v>0</v>
      </c>
      <c r="V23" s="37">
        <f>IF(D26="LANDFILL",SUMIF(L21:L29,"YES",I21:I29)/P23,0)</f>
        <v>0.8</v>
      </c>
      <c r="W23" s="21"/>
    </row>
    <row r="24" spans="1:23" ht="17" thickBot="1">
      <c r="A24" s="20"/>
      <c r="B24" s="42"/>
      <c r="C24" s="43" t="s">
        <v>3</v>
      </c>
      <c r="D24" s="57">
        <v>1000</v>
      </c>
      <c r="E24" s="55"/>
      <c r="F24" s="52"/>
      <c r="G24" s="53"/>
      <c r="H24" s="54"/>
      <c r="I24" s="55">
        <f t="shared" si="1"/>
        <v>0</v>
      </c>
      <c r="J24" s="53"/>
      <c r="K24" s="53"/>
      <c r="L24" s="53"/>
      <c r="M24" s="43"/>
      <c r="N24" s="19"/>
      <c r="O24" s="22"/>
      <c r="P24" s="33" t="str">
        <f>SETUP!$D$4</f>
        <v>LITRES</v>
      </c>
      <c r="Q24" s="33"/>
      <c r="R24" s="33" t="str">
        <f>SETUP!$D$4</f>
        <v>LITRES</v>
      </c>
      <c r="S24" s="33" t="str">
        <f>SETUP!$D$4</f>
        <v>LITRES</v>
      </c>
      <c r="T24" s="33"/>
      <c r="U24" s="33"/>
      <c r="V24" s="33"/>
      <c r="W24" s="21"/>
    </row>
    <row r="25" spans="1:23" ht="17" thickBot="1">
      <c r="A25" s="20"/>
      <c r="B25" s="42"/>
      <c r="C25" s="43" t="s">
        <v>7</v>
      </c>
      <c r="D25" s="58">
        <v>14</v>
      </c>
      <c r="E25" s="43"/>
      <c r="F25" s="52"/>
      <c r="G25" s="53"/>
      <c r="H25" s="54"/>
      <c r="I25" s="55">
        <f t="shared" si="1"/>
        <v>0</v>
      </c>
      <c r="J25" s="53"/>
      <c r="K25" s="53"/>
      <c r="L25" s="53"/>
      <c r="M25" s="43"/>
      <c r="N25" s="19"/>
      <c r="O25" s="22"/>
      <c r="P25" s="38"/>
      <c r="Q25" s="38"/>
      <c r="R25" s="38"/>
      <c r="S25" s="38"/>
      <c r="T25" s="38"/>
      <c r="U25" s="38"/>
      <c r="V25" s="38"/>
      <c r="W25" s="21"/>
    </row>
    <row r="26" spans="1:23" ht="17" thickBot="1">
      <c r="A26" s="20"/>
      <c r="B26" s="42"/>
      <c r="C26" s="43" t="s">
        <v>10</v>
      </c>
      <c r="D26" s="59" t="s">
        <v>11</v>
      </c>
      <c r="E26" s="43"/>
      <c r="F26" s="52"/>
      <c r="G26" s="53"/>
      <c r="H26" s="54"/>
      <c r="I26" s="55">
        <f t="shared" si="1"/>
        <v>0</v>
      </c>
      <c r="J26" s="53"/>
      <c r="K26" s="53"/>
      <c r="L26" s="53"/>
      <c r="M26" s="43"/>
      <c r="N26" s="19"/>
      <c r="O26" s="22"/>
      <c r="P26" s="38"/>
      <c r="Q26" s="38"/>
      <c r="R26" s="38"/>
      <c r="S26" s="38"/>
      <c r="T26" s="38"/>
      <c r="U26" s="38"/>
      <c r="V26" s="38"/>
      <c r="W26" s="21"/>
    </row>
    <row r="27" spans="1:23" ht="17" thickBot="1">
      <c r="A27" s="20"/>
      <c r="B27" s="42"/>
      <c r="C27" s="43"/>
      <c r="D27" s="44"/>
      <c r="E27" s="43"/>
      <c r="F27" s="52"/>
      <c r="G27" s="53"/>
      <c r="H27" s="54"/>
      <c r="I27" s="55">
        <f t="shared" si="1"/>
        <v>0</v>
      </c>
      <c r="J27" s="53"/>
      <c r="K27" s="53"/>
      <c r="L27" s="53"/>
      <c r="M27" s="43"/>
      <c r="N27" s="19"/>
      <c r="O27" s="22"/>
      <c r="P27" s="38"/>
      <c r="Q27" s="38"/>
      <c r="R27" s="38"/>
      <c r="S27" s="38"/>
      <c r="T27" s="38"/>
      <c r="U27" s="38"/>
      <c r="V27" s="38"/>
      <c r="W27" s="21"/>
    </row>
    <row r="28" spans="1:23" ht="17" thickBot="1">
      <c r="A28" s="20"/>
      <c r="B28" s="42"/>
      <c r="C28" s="43"/>
      <c r="D28" s="44"/>
      <c r="E28" s="43"/>
      <c r="F28" s="52"/>
      <c r="G28" s="53"/>
      <c r="H28" s="54"/>
      <c r="I28" s="55">
        <f t="shared" si="1"/>
        <v>0</v>
      </c>
      <c r="J28" s="53"/>
      <c r="K28" s="53"/>
      <c r="L28" s="53"/>
      <c r="M28" s="43"/>
      <c r="N28" s="19"/>
      <c r="O28" s="22"/>
      <c r="P28" s="38"/>
      <c r="Q28" s="38"/>
      <c r="R28" s="38"/>
      <c r="S28" s="38"/>
      <c r="T28" s="38"/>
      <c r="U28" s="38"/>
      <c r="V28" s="38"/>
      <c r="W28" s="21"/>
    </row>
    <row r="29" spans="1:23" ht="17" thickBot="1">
      <c r="A29" s="20"/>
      <c r="B29" s="42"/>
      <c r="C29" s="60" t="s">
        <v>47</v>
      </c>
      <c r="D29" s="44"/>
      <c r="E29" s="43"/>
      <c r="F29" s="61"/>
      <c r="G29" s="53"/>
      <c r="H29" s="54"/>
      <c r="I29" s="55">
        <f t="shared" si="1"/>
        <v>0</v>
      </c>
      <c r="J29" s="53"/>
      <c r="K29" s="53"/>
      <c r="L29" s="53"/>
      <c r="M29" s="43"/>
      <c r="N29" s="19"/>
      <c r="O29" s="22"/>
      <c r="P29" s="39" t="s">
        <v>49</v>
      </c>
      <c r="Q29" s="39"/>
      <c r="R29" s="39"/>
      <c r="S29" s="39"/>
      <c r="T29" s="39"/>
      <c r="U29" s="39"/>
      <c r="V29" s="39"/>
      <c r="W29" s="21"/>
    </row>
    <row r="30" spans="1:23">
      <c r="A30" s="20"/>
      <c r="B30" s="42"/>
      <c r="C30" s="48"/>
      <c r="D30" s="44"/>
      <c r="E30" s="43"/>
      <c r="F30" s="43"/>
      <c r="G30" s="43"/>
      <c r="H30" s="43"/>
      <c r="I30" s="43"/>
      <c r="J30" s="43"/>
      <c r="K30" s="43"/>
      <c r="L30" s="44" t="s">
        <v>48</v>
      </c>
      <c r="M30" s="43"/>
      <c r="N30" s="19"/>
      <c r="O30" s="22"/>
      <c r="P30" s="38"/>
      <c r="Q30" s="38"/>
      <c r="R30" s="38"/>
      <c r="S30" s="38"/>
      <c r="T30" s="38"/>
      <c r="U30" s="38"/>
      <c r="V30" s="40" t="s">
        <v>48</v>
      </c>
      <c r="W30" s="21"/>
    </row>
    <row r="31" spans="1:23">
      <c r="A31" s="20"/>
      <c r="B31" s="18"/>
      <c r="C31" s="18"/>
      <c r="D31" s="41"/>
      <c r="E31" s="18"/>
      <c r="F31" s="18"/>
      <c r="G31" s="18"/>
      <c r="H31" s="18"/>
      <c r="I31" s="18"/>
      <c r="J31" s="18"/>
      <c r="K31" s="18"/>
      <c r="L31" s="18"/>
      <c r="M31" s="18"/>
      <c r="N31" s="18"/>
      <c r="O31" s="21"/>
      <c r="P31" s="21"/>
      <c r="Q31" s="21"/>
      <c r="R31" s="21"/>
      <c r="S31" s="21"/>
      <c r="T31" s="21"/>
      <c r="U31" s="21"/>
      <c r="V31" s="21"/>
      <c r="W31" s="21"/>
    </row>
    <row r="33" spans="1:23">
      <c r="A33" s="20"/>
      <c r="B33" s="18"/>
      <c r="C33" s="18"/>
      <c r="D33" s="41"/>
      <c r="E33" s="18"/>
      <c r="F33" s="18"/>
      <c r="G33" s="18"/>
      <c r="H33" s="18"/>
      <c r="I33" s="18"/>
      <c r="J33" s="18"/>
      <c r="K33" s="18"/>
      <c r="L33" s="18"/>
      <c r="M33" s="18"/>
      <c r="N33" s="18"/>
      <c r="O33" s="21"/>
      <c r="P33" s="21"/>
      <c r="Q33" s="21"/>
      <c r="R33" s="21"/>
      <c r="S33" s="21"/>
      <c r="T33" s="21"/>
      <c r="U33" s="21"/>
      <c r="V33" s="21"/>
      <c r="W33" s="21"/>
    </row>
    <row r="34" spans="1:23">
      <c r="A34" s="20"/>
      <c r="B34" s="42"/>
      <c r="C34" s="43"/>
      <c r="D34" s="44"/>
      <c r="E34" s="43"/>
      <c r="F34" s="43"/>
      <c r="G34" s="43"/>
      <c r="H34" s="43"/>
      <c r="I34" s="43"/>
      <c r="J34" s="43"/>
      <c r="K34" s="43"/>
      <c r="L34" s="43"/>
      <c r="M34" s="43"/>
      <c r="N34" s="19"/>
      <c r="O34" s="22"/>
      <c r="P34" s="21"/>
      <c r="Q34" s="21"/>
      <c r="R34" s="21"/>
      <c r="S34" s="21"/>
      <c r="T34" s="21"/>
      <c r="U34" s="21"/>
      <c r="V34" s="21"/>
      <c r="W34" s="21"/>
    </row>
    <row r="35" spans="1:23">
      <c r="A35" s="20"/>
      <c r="B35" s="42"/>
      <c r="C35" s="45" t="s">
        <v>32</v>
      </c>
      <c r="D35" s="46"/>
      <c r="E35" s="45"/>
      <c r="F35" s="45" t="s">
        <v>0</v>
      </c>
      <c r="G35" s="45"/>
      <c r="H35" s="45"/>
      <c r="I35" s="45"/>
      <c r="J35" s="47" t="s">
        <v>30</v>
      </c>
      <c r="K35" s="48"/>
      <c r="L35" s="43"/>
      <c r="M35" s="43"/>
      <c r="N35" s="19"/>
      <c r="O35" s="22"/>
      <c r="P35" s="23" t="s">
        <v>41</v>
      </c>
      <c r="Q35" s="24">
        <f>D37</f>
        <v>86</v>
      </c>
      <c r="R35" s="25"/>
      <c r="S35" s="26"/>
      <c r="T35" s="26"/>
      <c r="U35" s="27" t="s">
        <v>40</v>
      </c>
      <c r="V35" s="28" t="str">
        <f>D38</f>
        <v>PRODUCTION AREA</v>
      </c>
      <c r="W35" s="21"/>
    </row>
    <row r="36" spans="1:23" ht="17" thickBot="1">
      <c r="A36" s="20"/>
      <c r="B36" s="42"/>
      <c r="C36" s="42"/>
      <c r="D36" s="49"/>
      <c r="E36" s="43"/>
      <c r="F36" s="43" t="s">
        <v>1</v>
      </c>
      <c r="G36" s="43" t="s">
        <v>2</v>
      </c>
      <c r="H36" s="43" t="s">
        <v>9</v>
      </c>
      <c r="I36" s="43" t="s">
        <v>8</v>
      </c>
      <c r="J36" s="43" t="s">
        <v>25</v>
      </c>
      <c r="K36" s="43" t="s">
        <v>29</v>
      </c>
      <c r="L36" s="43" t="s">
        <v>26</v>
      </c>
      <c r="M36" s="43"/>
      <c r="N36" s="19"/>
      <c r="O36" s="22"/>
      <c r="P36" s="29"/>
      <c r="Q36" s="29"/>
      <c r="R36" s="30"/>
      <c r="S36" s="31"/>
      <c r="T36" s="32"/>
      <c r="U36" s="32"/>
      <c r="V36" s="32"/>
      <c r="W36" s="21"/>
    </row>
    <row r="37" spans="1:23" ht="17" thickBot="1">
      <c r="A37" s="20"/>
      <c r="B37" s="42"/>
      <c r="C37" s="50" t="s">
        <v>33</v>
      </c>
      <c r="D37" s="51">
        <v>86</v>
      </c>
      <c r="E37" s="43"/>
      <c r="F37" s="52" t="s">
        <v>18</v>
      </c>
      <c r="G37" s="53" t="s">
        <v>19</v>
      </c>
      <c r="H37" s="54">
        <v>5</v>
      </c>
      <c r="I37" s="55">
        <f>$D$8*H37/100*365/$D$9</f>
        <v>1303.5714285714287</v>
      </c>
      <c r="J37" s="53" t="s">
        <v>15</v>
      </c>
      <c r="K37" s="53" t="s">
        <v>16</v>
      </c>
      <c r="L37" s="53" t="s">
        <v>16</v>
      </c>
      <c r="M37" s="43"/>
      <c r="N37" s="19"/>
      <c r="O37" s="22"/>
      <c r="P37" s="30"/>
      <c r="Q37" s="30"/>
      <c r="R37" s="33"/>
      <c r="S37" s="33"/>
      <c r="T37" s="33" t="s">
        <v>23</v>
      </c>
      <c r="U37" s="33" t="s">
        <v>23</v>
      </c>
      <c r="V37" s="33" t="s">
        <v>23</v>
      </c>
      <c r="W37" s="21"/>
    </row>
    <row r="38" spans="1:23" ht="17" thickBot="1">
      <c r="A38" s="20"/>
      <c r="B38" s="42"/>
      <c r="C38" s="43" t="s">
        <v>34</v>
      </c>
      <c r="D38" s="56" t="s">
        <v>53</v>
      </c>
      <c r="E38" s="55"/>
      <c r="F38" s="52" t="s">
        <v>20</v>
      </c>
      <c r="G38" s="53" t="s">
        <v>24</v>
      </c>
      <c r="H38" s="54">
        <v>80</v>
      </c>
      <c r="I38" s="55">
        <f t="shared" ref="I38:I45" si="2">$D$8*H38/100*365/$D$9</f>
        <v>20857.142857142859</v>
      </c>
      <c r="J38" s="53" t="s">
        <v>16</v>
      </c>
      <c r="K38" s="53" t="s">
        <v>16</v>
      </c>
      <c r="L38" s="53" t="s">
        <v>15</v>
      </c>
      <c r="M38" s="43"/>
      <c r="N38" s="19"/>
      <c r="O38" s="22"/>
      <c r="P38" s="34" t="s">
        <v>21</v>
      </c>
      <c r="Q38" s="34"/>
      <c r="R38" s="34" t="s">
        <v>27</v>
      </c>
      <c r="S38" s="34" t="s">
        <v>31</v>
      </c>
      <c r="T38" s="34" t="s">
        <v>22</v>
      </c>
      <c r="U38" s="34" t="s">
        <v>28</v>
      </c>
      <c r="V38" s="34" t="s">
        <v>11</v>
      </c>
      <c r="W38" s="21"/>
    </row>
    <row r="39" spans="1:23" ht="17" thickBot="1">
      <c r="A39" s="20"/>
      <c r="B39" s="42"/>
      <c r="C39" s="43" t="s">
        <v>4</v>
      </c>
      <c r="D39" s="64" t="str">
        <f>SETUP!$D$4</f>
        <v>LITRES</v>
      </c>
      <c r="E39" s="43"/>
      <c r="F39" s="52"/>
      <c r="G39" s="53"/>
      <c r="H39" s="54"/>
      <c r="I39" s="55">
        <f t="shared" si="2"/>
        <v>0</v>
      </c>
      <c r="J39" s="53"/>
      <c r="K39" s="53"/>
      <c r="L39" s="53"/>
      <c r="M39" s="43"/>
      <c r="N39" s="19"/>
      <c r="O39" s="22"/>
      <c r="P39" s="35">
        <f>D40*365/D41</f>
        <v>26071.428571428572</v>
      </c>
      <c r="Q39" s="35"/>
      <c r="R39" s="35">
        <f>IF(OR(D42="REUSE", D42="RECYCLED", D42="COMPOST", D42="WASTE TO ENERGY"), P39,0)</f>
        <v>26071.428571428572</v>
      </c>
      <c r="S39" s="36">
        <f>IF(OR(D42="LANDFILL", D42="HAZARDOUS"),(SUMIFS(I37:I45,J37:J45,"YES",K37:K45,"NO"))+(SUMIFS(I37:I45,J37:J45,"NO",K37:K45,"YES"))-(SUMIFS(I37:I45,J37:J45,"YES",K37:K45,"YES")),0)</f>
        <v>0</v>
      </c>
      <c r="T39" s="37">
        <f>IF(D42="RECYCLED",SUMIF(J37:J45,"NO",I37:I45)/P39,0)</f>
        <v>0</v>
      </c>
      <c r="U39" s="37">
        <f>IF(D42="COMPOST",SUMIF(K37:K45,"NO",I37:I45)/P39,0)</f>
        <v>0.85</v>
      </c>
      <c r="V39" s="37">
        <f>IF(D42="LANDFILL",SUMIF(L37:L45,"YES",I37:I45)/P39,0)</f>
        <v>0</v>
      </c>
      <c r="W39" s="21"/>
    </row>
    <row r="40" spans="1:23" ht="17" thickBot="1">
      <c r="A40" s="20"/>
      <c r="B40" s="42"/>
      <c r="C40" s="43" t="s">
        <v>3</v>
      </c>
      <c r="D40" s="57">
        <v>1000</v>
      </c>
      <c r="E40" s="55"/>
      <c r="F40" s="52"/>
      <c r="G40" s="53"/>
      <c r="H40" s="54"/>
      <c r="I40" s="55">
        <f t="shared" si="2"/>
        <v>0</v>
      </c>
      <c r="J40" s="53"/>
      <c r="K40" s="53"/>
      <c r="L40" s="53"/>
      <c r="M40" s="43"/>
      <c r="N40" s="19"/>
      <c r="O40" s="22"/>
      <c r="P40" s="33" t="str">
        <f>SETUP!$D$4</f>
        <v>LITRES</v>
      </c>
      <c r="Q40" s="33"/>
      <c r="R40" s="33" t="str">
        <f>SETUP!$D$4</f>
        <v>LITRES</v>
      </c>
      <c r="S40" s="33" t="str">
        <f>SETUP!$D$4</f>
        <v>LITRES</v>
      </c>
      <c r="T40" s="33"/>
      <c r="U40" s="33"/>
      <c r="V40" s="33"/>
      <c r="W40" s="21"/>
    </row>
    <row r="41" spans="1:23" ht="17" thickBot="1">
      <c r="A41" s="20"/>
      <c r="B41" s="42"/>
      <c r="C41" s="43" t="s">
        <v>7</v>
      </c>
      <c r="D41" s="58">
        <v>14</v>
      </c>
      <c r="E41" s="43"/>
      <c r="F41" s="52"/>
      <c r="G41" s="53"/>
      <c r="H41" s="54"/>
      <c r="I41" s="55">
        <f t="shared" si="2"/>
        <v>0</v>
      </c>
      <c r="J41" s="53"/>
      <c r="K41" s="53"/>
      <c r="L41" s="53"/>
      <c r="M41" s="43"/>
      <c r="N41" s="19"/>
      <c r="O41" s="22"/>
      <c r="P41" s="38"/>
      <c r="Q41" s="38"/>
      <c r="R41" s="38"/>
      <c r="S41" s="38"/>
      <c r="T41" s="38"/>
      <c r="U41" s="38"/>
      <c r="V41" s="38"/>
      <c r="W41" s="21"/>
    </row>
    <row r="42" spans="1:23" ht="17" thickBot="1">
      <c r="A42" s="20"/>
      <c r="B42" s="42"/>
      <c r="C42" s="43" t="s">
        <v>10</v>
      </c>
      <c r="D42" s="59" t="s">
        <v>35</v>
      </c>
      <c r="E42" s="43"/>
      <c r="F42" s="52"/>
      <c r="G42" s="53"/>
      <c r="H42" s="54"/>
      <c r="I42" s="55">
        <f t="shared" si="2"/>
        <v>0</v>
      </c>
      <c r="J42" s="53"/>
      <c r="K42" s="53"/>
      <c r="L42" s="53"/>
      <c r="M42" s="43"/>
      <c r="N42" s="19"/>
      <c r="O42" s="22"/>
      <c r="P42" s="38"/>
      <c r="Q42" s="38"/>
      <c r="R42" s="38"/>
      <c r="S42" s="38"/>
      <c r="T42" s="38"/>
      <c r="U42" s="38"/>
      <c r="V42" s="38"/>
      <c r="W42" s="21"/>
    </row>
    <row r="43" spans="1:23" ht="17" thickBot="1">
      <c r="A43" s="20"/>
      <c r="B43" s="42"/>
      <c r="C43" s="43"/>
      <c r="D43" s="44"/>
      <c r="E43" s="43"/>
      <c r="F43" s="52"/>
      <c r="G43" s="53"/>
      <c r="H43" s="54"/>
      <c r="I43" s="55">
        <f t="shared" si="2"/>
        <v>0</v>
      </c>
      <c r="J43" s="53"/>
      <c r="K43" s="53"/>
      <c r="L43" s="53"/>
      <c r="M43" s="43"/>
      <c r="N43" s="19"/>
      <c r="O43" s="22"/>
      <c r="P43" s="38"/>
      <c r="Q43" s="38"/>
      <c r="R43" s="38"/>
      <c r="S43" s="38"/>
      <c r="T43" s="38"/>
      <c r="U43" s="38"/>
      <c r="V43" s="38"/>
      <c r="W43" s="21"/>
    </row>
    <row r="44" spans="1:23" ht="17" thickBot="1">
      <c r="A44" s="20"/>
      <c r="B44" s="42"/>
      <c r="C44" s="43"/>
      <c r="D44" s="44"/>
      <c r="E44" s="43"/>
      <c r="F44" s="52"/>
      <c r="G44" s="53"/>
      <c r="H44" s="54"/>
      <c r="I44" s="55">
        <f t="shared" si="2"/>
        <v>0</v>
      </c>
      <c r="J44" s="53"/>
      <c r="K44" s="53"/>
      <c r="L44" s="53"/>
      <c r="M44" s="43"/>
      <c r="N44" s="19"/>
      <c r="O44" s="22"/>
      <c r="P44" s="38"/>
      <c r="Q44" s="38"/>
      <c r="R44" s="38"/>
      <c r="S44" s="38"/>
      <c r="T44" s="38"/>
      <c r="U44" s="38"/>
      <c r="V44" s="38"/>
      <c r="W44" s="21"/>
    </row>
    <row r="45" spans="1:23" ht="17" thickBot="1">
      <c r="A45" s="20"/>
      <c r="B45" s="42"/>
      <c r="C45" s="60" t="s">
        <v>47</v>
      </c>
      <c r="D45" s="44"/>
      <c r="E45" s="43"/>
      <c r="F45" s="61"/>
      <c r="G45" s="53"/>
      <c r="H45" s="54"/>
      <c r="I45" s="55">
        <f t="shared" si="2"/>
        <v>0</v>
      </c>
      <c r="J45" s="53"/>
      <c r="K45" s="53"/>
      <c r="L45" s="53"/>
      <c r="M45" s="43"/>
      <c r="N45" s="19"/>
      <c r="O45" s="22"/>
      <c r="P45" s="39" t="s">
        <v>49</v>
      </c>
      <c r="Q45" s="39"/>
      <c r="R45" s="39"/>
      <c r="S45" s="39"/>
      <c r="T45" s="39"/>
      <c r="U45" s="39"/>
      <c r="V45" s="39"/>
      <c r="W45" s="21"/>
    </row>
    <row r="46" spans="1:23">
      <c r="A46" s="20"/>
      <c r="B46" s="42"/>
      <c r="C46" s="48"/>
      <c r="D46" s="44"/>
      <c r="E46" s="43"/>
      <c r="F46" s="43"/>
      <c r="G46" s="43"/>
      <c r="H46" s="43"/>
      <c r="I46" s="43"/>
      <c r="J46" s="43"/>
      <c r="K46" s="43"/>
      <c r="L46" s="44" t="s">
        <v>48</v>
      </c>
      <c r="M46" s="43"/>
      <c r="N46" s="19"/>
      <c r="O46" s="22"/>
      <c r="P46" s="38"/>
      <c r="Q46" s="38"/>
      <c r="R46" s="38"/>
      <c r="S46" s="38"/>
      <c r="T46" s="38"/>
      <c r="U46" s="38"/>
      <c r="V46" s="40" t="s">
        <v>48</v>
      </c>
      <c r="W46" s="21"/>
    </row>
    <row r="47" spans="1:23">
      <c r="A47" s="20"/>
      <c r="B47" s="18"/>
      <c r="C47" s="18"/>
      <c r="D47" s="41"/>
      <c r="E47" s="18"/>
      <c r="F47" s="18"/>
      <c r="G47" s="18"/>
      <c r="H47" s="18"/>
      <c r="I47" s="18"/>
      <c r="J47" s="18"/>
      <c r="K47" s="18"/>
      <c r="L47" s="18"/>
      <c r="M47" s="18"/>
      <c r="N47" s="18"/>
      <c r="O47" s="21"/>
      <c r="P47" s="21"/>
      <c r="Q47" s="21"/>
      <c r="R47" s="21"/>
      <c r="S47" s="21"/>
      <c r="T47" s="21"/>
      <c r="U47" s="21"/>
      <c r="V47" s="21"/>
      <c r="W47" s="21"/>
    </row>
  </sheetData>
  <sheetProtection insertRows="0"/>
  <autoFilter ref="F4:H4" xr:uid="{57E8F150-47C2-3044-95B1-734C30273B8F}">
    <sortState xmlns:xlrd2="http://schemas.microsoft.com/office/spreadsheetml/2017/richdata2" ref="F5:H14">
      <sortCondition descending="1" ref="F4:F14"/>
    </sortState>
  </autoFilter>
  <printOptions horizontalCentered="1" verticalCentered="1"/>
  <pageMargins left="0.23622047244094491" right="0.23622047244094491" top="0.94488188976377963" bottom="0.74803149606299213" header="0.31496062992125984" footer="0.31496062992125984"/>
  <pageSetup paperSize="9" scale="76" orientation="portrait" r:id="rId1"/>
  <headerFooter differentFirst="1">
    <oddFooter>&amp;R&amp;"Avenir Book,Regular"&amp;10COMMERCIAL IN CONFIDENCE BREP Waste Survey Report  |  Page &amp;P of &amp;N</oddFooter>
    <firstHeader>&amp;L&amp;"Avenir Book,Regular"&amp;10BUSINESS RESOURCE EFFICIENCY PROGRAM&amp;12
&amp;"Avenir Heavy,Bold"&amp;24WASTE SURVEY REPORT&amp;R&amp;G</firstHeader>
    <firstFooter>&amp;R&amp;"Avenir Book,Regular"&amp;10COMMERCIAL IN CONFIDENCE BREP Waste Survey Report  |  Page &amp;P of &amp;N</firstFooter>
  </headerFooter>
  <ignoredErrors>
    <ignoredError sqref="Q3 V3 I5:I13" unlockedFormula="1"/>
  </ignoredError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CCC299BB-3FF6-8C4B-B6E6-5734E26BB2EC}">
          <x14:formula1>
            <xm:f>References!$B$2:$B$7</xm:f>
          </x14:formula1>
          <xm:sqref>D10 D26 D42</xm:sqref>
        </x14:dataValidation>
        <x14:dataValidation type="list" allowBlank="1" showInputMessage="1" showErrorMessage="1" xr:uid="{EA93A601-B5FB-9240-91F5-B91D02531E89}">
          <x14:formula1>
            <xm:f>References!$B$9:$B$10</xm:f>
          </x14:formula1>
          <xm:sqref>J5:L13 J21:L29 J37:L45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9DC7C-F65D-9945-B337-BB95D3A7401E}">
  <sheetPr>
    <pageSetUpPr fitToPage="1"/>
  </sheetPr>
  <dimension ref="A1:H15"/>
  <sheetViews>
    <sheetView showGridLines="0" view="pageLayout" zoomScaleNormal="100" workbookViewId="0">
      <selection activeCell="H39" sqref="H39"/>
    </sheetView>
  </sheetViews>
  <sheetFormatPr baseColWidth="10" defaultColWidth="11" defaultRowHeight="16"/>
  <cols>
    <col min="1" max="1" width="4" customWidth="1"/>
    <col min="2" max="7" width="28.33203125" customWidth="1"/>
    <col min="8" max="8" width="3.5" customWidth="1"/>
  </cols>
  <sheetData>
    <row r="1" spans="1:8">
      <c r="A1" s="2"/>
      <c r="B1" s="1"/>
      <c r="C1" s="1"/>
      <c r="D1" s="1"/>
      <c r="E1" s="1"/>
      <c r="F1" s="1"/>
      <c r="G1" s="1"/>
      <c r="H1" s="1"/>
    </row>
    <row r="2" spans="1:8" ht="18">
      <c r="A2" s="2"/>
      <c r="B2" s="15" t="s">
        <v>54</v>
      </c>
      <c r="C2" s="15"/>
      <c r="D2" s="17" t="str">
        <f>SETUP!D2</f>
        <v>COMPANY NAME</v>
      </c>
      <c r="E2" s="17"/>
      <c r="F2" s="86" t="str">
        <f>SETUP!D3</f>
        <v>AREA</v>
      </c>
      <c r="G2" s="85">
        <f>SETUP!I3</f>
        <v>44007</v>
      </c>
      <c r="H2" s="1"/>
    </row>
    <row r="3" spans="1:8">
      <c r="A3" s="2"/>
      <c r="B3" s="1"/>
      <c r="C3" s="1"/>
      <c r="D3" s="1"/>
      <c r="E3" s="1"/>
      <c r="F3" s="1"/>
      <c r="G3" s="1"/>
      <c r="H3" s="1"/>
    </row>
    <row r="4" spans="1:8" ht="19">
      <c r="A4" s="2"/>
      <c r="B4" s="10"/>
      <c r="C4" s="12"/>
      <c r="D4" s="12"/>
      <c r="E4" s="9"/>
      <c r="F4" s="9"/>
      <c r="G4" s="9"/>
      <c r="H4" s="1"/>
    </row>
    <row r="5" spans="1:8">
      <c r="A5" s="2"/>
      <c r="B5" s="3"/>
      <c r="C5" s="3"/>
      <c r="D5" s="3"/>
      <c r="E5" s="3" t="s">
        <v>23</v>
      </c>
      <c r="F5" s="3" t="s">
        <v>23</v>
      </c>
      <c r="G5" s="3" t="s">
        <v>23</v>
      </c>
      <c r="H5" s="1"/>
    </row>
    <row r="6" spans="1:8">
      <c r="A6" s="2"/>
      <c r="B6" s="4" t="s">
        <v>21</v>
      </c>
      <c r="C6" s="4" t="s">
        <v>27</v>
      </c>
      <c r="D6" s="4" t="s">
        <v>31</v>
      </c>
      <c r="E6" s="4" t="s">
        <v>22</v>
      </c>
      <c r="F6" s="4" t="s">
        <v>28</v>
      </c>
      <c r="G6" s="4" t="s">
        <v>11</v>
      </c>
      <c r="H6" s="1"/>
    </row>
    <row r="7" spans="1:8">
      <c r="A7" s="2"/>
      <c r="B7" s="5">
        <f>SUM(INPUTS!P:P)</f>
        <v>78214.28571428571</v>
      </c>
      <c r="C7" s="5">
        <f>SUM(INPUTS!R:R)</f>
        <v>52142.857142857145</v>
      </c>
      <c r="D7" s="11">
        <f>SUM(INPUTS!S:S)</f>
        <v>1303.5714285714287</v>
      </c>
      <c r="E7" s="6">
        <f>IF(SUM(INPUTS!T:T)=0, 0, SUM(INPUTS!T:T)/COUNTIF(INPUTS!D:D,"RECYCLED"))</f>
        <v>0.8</v>
      </c>
      <c r="F7" s="6">
        <f>IF(SUM(INPUTS!U:U)=0, 0, SUM(INPUTS!U:U)/COUNTIF(INPUTS!D:D,"COMPOST"))</f>
        <v>0.85</v>
      </c>
      <c r="G7" s="6">
        <f>IF(SUM(INPUTS!V:V)=0, 0, SUM(INPUTS!V:V)/COUNTIF(INPUTS!D:D,"LANDFILL"))</f>
        <v>0.8</v>
      </c>
      <c r="H7" s="1"/>
    </row>
    <row r="8" spans="1:8">
      <c r="A8" s="2"/>
      <c r="B8" s="3" t="str">
        <f>SETUP!D4</f>
        <v>LITRES</v>
      </c>
      <c r="C8" s="3" t="str">
        <f>SETUP!D4</f>
        <v>LITRES</v>
      </c>
      <c r="D8" s="3" t="str">
        <f>SETUP!D4</f>
        <v>LITRES</v>
      </c>
      <c r="E8" s="3" t="s">
        <v>39</v>
      </c>
      <c r="F8" s="3" t="s">
        <v>39</v>
      </c>
      <c r="G8" s="3" t="s">
        <v>39</v>
      </c>
      <c r="H8" s="1"/>
    </row>
    <row r="9" spans="1:8">
      <c r="A9" s="2"/>
      <c r="B9" s="14"/>
      <c r="C9" s="14"/>
      <c r="D9" s="2"/>
      <c r="E9" s="2"/>
      <c r="F9" s="2"/>
      <c r="G9" s="2"/>
      <c r="H9" s="1"/>
    </row>
    <row r="10" spans="1:8">
      <c r="A10" s="2"/>
      <c r="B10" s="14"/>
      <c r="C10" s="14"/>
      <c r="D10" s="13"/>
      <c r="E10" s="2"/>
      <c r="F10" s="2"/>
      <c r="G10" s="2"/>
      <c r="H10" s="1"/>
    </row>
    <row r="11" spans="1:8">
      <c r="A11" s="2"/>
      <c r="B11" s="8" t="s">
        <v>36</v>
      </c>
      <c r="C11" s="8" t="s">
        <v>37</v>
      </c>
      <c r="D11" s="8" t="s">
        <v>38</v>
      </c>
      <c r="E11" s="2"/>
      <c r="F11" s="2"/>
      <c r="G11" s="2"/>
      <c r="H11" s="1"/>
    </row>
    <row r="12" spans="1:8">
      <c r="A12" s="2"/>
      <c r="B12" s="13">
        <f>(B7-C7-D7)/B7</f>
        <v>0.3166666666666666</v>
      </c>
      <c r="C12" s="13">
        <f>C7/B7</f>
        <v>0.66666666666666674</v>
      </c>
      <c r="D12" s="13">
        <f>D7/B7</f>
        <v>1.666666666666667E-2</v>
      </c>
      <c r="E12" s="2"/>
      <c r="F12" s="2"/>
      <c r="G12" s="2"/>
      <c r="H12" s="1"/>
    </row>
    <row r="13" spans="1:8">
      <c r="A13" s="2"/>
      <c r="B13" s="7"/>
      <c r="C13" s="7"/>
      <c r="D13" s="7"/>
      <c r="E13" s="7"/>
      <c r="F13" s="7"/>
      <c r="G13" s="7"/>
      <c r="H13" s="1"/>
    </row>
    <row r="14" spans="1:8">
      <c r="A14" s="2"/>
      <c r="B14" s="2"/>
      <c r="C14" s="2"/>
      <c r="D14" s="2"/>
      <c r="E14" s="2"/>
      <c r="F14" s="2"/>
      <c r="G14" s="8"/>
      <c r="H14" s="1"/>
    </row>
    <row r="15" spans="1:8">
      <c r="A15" s="2"/>
      <c r="B15" s="1"/>
      <c r="C15" s="1"/>
      <c r="D15" s="1"/>
      <c r="E15" s="1"/>
      <c r="F15" s="1"/>
      <c r="G15" s="1"/>
      <c r="H15" s="1"/>
    </row>
  </sheetData>
  <sheetProtection sheet="1" objects="1" scenarios="1"/>
  <pageMargins left="0.51181102362204722" right="0.51181102362204722" top="0.74803149606299213" bottom="0.74803149606299213" header="0.31496062992125984" footer="0.31496062992125984"/>
  <pageSetup paperSize="9" scale="72" orientation="landscape" horizontalDpi="0" verticalDpi="0"/>
  <headerFooter>
    <oddFooter>&amp;R&amp;"Helvetica,Regular"COMMERCIAL IN CONFIDENCE BREP Waste Summary Report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D172-E612-F244-999B-7B90504FA6FA}">
  <dimension ref="A1"/>
  <sheetViews>
    <sheetView workbookViewId="0">
      <selection activeCell="O40" sqref="O40"/>
    </sheetView>
  </sheetViews>
  <sheetFormatPr baseColWidth="10" defaultRowHeight="16"/>
  <sheetData/>
  <pageMargins left="0.7" right="0.7" top="0.75" bottom="0.75" header="0.3" footer="0.3"/>
  <pageSetup paperSize="9"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74EAD-8E41-4C4A-A5B5-D2B293778DA4}">
  <dimension ref="A2:B15"/>
  <sheetViews>
    <sheetView workbookViewId="0">
      <selection activeCell="H54" sqref="H54"/>
    </sheetView>
  </sheetViews>
  <sheetFormatPr baseColWidth="10" defaultColWidth="11" defaultRowHeight="16"/>
  <cols>
    <col min="1" max="1" width="12.33203125" customWidth="1"/>
    <col min="2" max="2" width="18.6640625" customWidth="1"/>
  </cols>
  <sheetData>
    <row r="2" spans="1:2">
      <c r="A2" t="s">
        <v>10</v>
      </c>
      <c r="B2" t="s">
        <v>12</v>
      </c>
    </row>
    <row r="3" spans="1:2">
      <c r="B3" t="s">
        <v>6</v>
      </c>
    </row>
    <row r="4" spans="1:2">
      <c r="B4" t="s">
        <v>35</v>
      </c>
    </row>
    <row r="5" spans="1:2">
      <c r="B5" t="s">
        <v>13</v>
      </c>
    </row>
    <row r="6" spans="1:2">
      <c r="B6" t="s">
        <v>11</v>
      </c>
    </row>
    <row r="7" spans="1:2">
      <c r="B7" t="s">
        <v>14</v>
      </c>
    </row>
    <row r="9" spans="1:2">
      <c r="A9" t="s">
        <v>5</v>
      </c>
      <c r="B9" t="s">
        <v>15</v>
      </c>
    </row>
    <row r="10" spans="1:2">
      <c r="B10" t="s">
        <v>16</v>
      </c>
    </row>
    <row r="12" spans="1:2">
      <c r="A12" t="s">
        <v>4</v>
      </c>
      <c r="B12" t="s">
        <v>17</v>
      </c>
    </row>
    <row r="13" spans="1:2">
      <c r="B13" t="s">
        <v>50</v>
      </c>
    </row>
    <row r="14" spans="1:2">
      <c r="B14" t="s">
        <v>51</v>
      </c>
    </row>
    <row r="15" spans="1:2">
      <c r="B15" t="s">
        <v>52</v>
      </c>
    </row>
  </sheetData>
  <sheetProtection sheet="1" objects="1" scenarios="1"/>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DDE0C79AC8DA4FAD246B7A26C011FA" ma:contentTypeVersion="15" ma:contentTypeDescription="Create a new document." ma:contentTypeScope="" ma:versionID="7c1c666be3825c2cdddae20bf53cb486">
  <xsd:schema xmlns:xsd="http://www.w3.org/2001/XMLSchema" xmlns:xs="http://www.w3.org/2001/XMLSchema" xmlns:p="http://schemas.microsoft.com/office/2006/metadata/properties" xmlns:ns2="9af2d00d-e4a2-4013-b46a-59b6ba21cd5b" xmlns:ns3="5b0480b3-31ca-4825-896a-5956c23cad47" targetNamespace="http://schemas.microsoft.com/office/2006/metadata/properties" ma:root="true" ma:fieldsID="04551fdd70a0f7875165a9dc9a2ebe5f" ns2:_="" ns3:_="">
    <xsd:import namespace="9af2d00d-e4a2-4013-b46a-59b6ba21cd5b"/>
    <xsd:import namespace="5b0480b3-31ca-4825-896a-5956c23cad4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f2d00d-e4a2-4013-b46a-59b6ba21c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e6ebe74-bf33-47d4-b4de-bcfcfdddd68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0480b3-31ca-4825-896a-5956c23cad4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f4619c9-9d06-45b1-83cc-4c11118d8e23}" ma:internalName="TaxCatchAll" ma:showField="CatchAllData" ma:web="5b0480b3-31ca-4825-896a-5956c23cad4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B80116-1560-46B4-BAAC-A1082EFDC401}"/>
</file>

<file path=customXml/itemProps2.xml><?xml version="1.0" encoding="utf-8"?>
<ds:datastoreItem xmlns:ds="http://schemas.openxmlformats.org/officeDocument/2006/customXml" ds:itemID="{A4590408-8D0C-4983-9081-2EBC184653C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SETUP</vt:lpstr>
      <vt:lpstr>INPUTS</vt:lpstr>
      <vt:lpstr>REPORT</vt:lpstr>
      <vt:lpstr>Bin Volumes</vt:lpstr>
      <vt:lpstr>References</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 Cother</dc:creator>
  <cp:lastModifiedBy>Genevieve Cother</cp:lastModifiedBy>
  <cp:lastPrinted>2020-06-20T04:15:36Z</cp:lastPrinted>
  <dcterms:created xsi:type="dcterms:W3CDTF">2020-06-02T22:19:23Z</dcterms:created>
  <dcterms:modified xsi:type="dcterms:W3CDTF">2020-06-20T05:56:02Z</dcterms:modified>
</cp:coreProperties>
</file>